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hefce-trimstore\offlinefssec$\shineri\My Documents\Offline Records (OS)\"/>
    </mc:Choice>
  </mc:AlternateContent>
  <bookViews>
    <workbookView xWindow="0" yWindow="0" windowWidth="28800" windowHeight="11250" tabRatio="857"/>
  </bookViews>
  <sheets>
    <sheet name="Organisation details" sheetId="7" r:id="rId1"/>
    <sheet name="1. Strategic context" sheetId="1" r:id="rId2"/>
    <sheet name="2. Programme design" sheetId="4" r:id="rId3"/>
    <sheet name="3. Evaluation design" sheetId="5" r:id="rId4"/>
    <sheet name="Evaluation activities optional" sheetId="6" r:id="rId5"/>
    <sheet name="4. Evaluation implementation" sheetId="8" r:id="rId6"/>
    <sheet name="5. Learning" sheetId="9" r:id="rId7"/>
    <sheet name="Scoring overview" sheetId="3" r:id="rId8"/>
    <sheet name="List data" sheetId="2" state="hidden" r:id="rId9"/>
  </sheets>
  <definedNames>
    <definedName name="_ftn1" localSheetId="3">'3. Evaluation design'!$A$35</definedName>
    <definedName name="_ftn2" localSheetId="3">'3. Evaluation design'!$A$36</definedName>
    <definedName name="_ftnref1" localSheetId="3">'3. Evaluation design'!$H$3</definedName>
    <definedName name="_ftnref2" localSheetId="3">'3. Evaluation design'!$H$4</definedName>
    <definedName name="_xlnm.Print_Area" localSheetId="1">'1. Strategic context'!$A$1:$G$19</definedName>
    <definedName name="_xlnm.Print_Area" localSheetId="2">'2. Programme design'!$A$1:$G$20</definedName>
    <definedName name="_xlnm.Print_Area" localSheetId="3">'3. Evaluation design'!$A$1:$I$33</definedName>
    <definedName name="_xlnm.Print_Area" localSheetId="5">'4. Evaluation implementation'!$A$1:$G$17</definedName>
    <definedName name="_xlnm.Print_Area" localSheetId="6">'5. Learning'!$A$1:$G$16</definedName>
    <definedName name="_xlnm.Print_Area" localSheetId="4">'Evaluation activities optional'!$A$4:$H$32</definedName>
    <definedName name="_xlnm.Print_Area" localSheetId="7">'Scoring overview'!$A$1:$J$34</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K25" i="5" l="1"/>
  <c r="B56" i="5"/>
  <c r="K17" i="5"/>
  <c r="B55" i="5"/>
  <c r="K9" i="5"/>
  <c r="B54" i="5"/>
  <c r="H65" i="5"/>
  <c r="H64" i="5"/>
  <c r="H63" i="5"/>
  <c r="H66" i="5"/>
  <c r="B66" i="5" s="1"/>
  <c r="D63" i="5"/>
  <c r="D60" i="5"/>
  <c r="D62" i="5"/>
  <c r="D64" i="5"/>
  <c r="B60" i="5"/>
  <c r="K26" i="5"/>
  <c r="C56" i="5"/>
  <c r="K18" i="5"/>
  <c r="C55" i="5"/>
  <c r="C54" i="5"/>
  <c r="B65" i="5"/>
  <c r="B64" i="5"/>
  <c r="B63" i="5"/>
  <c r="F3" i="5"/>
  <c r="F4" i="5"/>
  <c r="F5" i="5"/>
  <c r="B71" i="5" s="1"/>
  <c r="E21" i="3" s="1"/>
  <c r="E3" i="4"/>
  <c r="E4" i="4"/>
  <c r="E6" i="4"/>
  <c r="E7" i="4"/>
  <c r="E8" i="4"/>
  <c r="E9" i="4"/>
  <c r="E13" i="3"/>
  <c r="E5" i="4"/>
  <c r="E10" i="4"/>
  <c r="E11" i="4"/>
  <c r="G13" i="3"/>
  <c r="I13" i="3"/>
  <c r="K10" i="5"/>
  <c r="C63" i="5"/>
  <c r="I63" i="5"/>
  <c r="C64" i="5"/>
  <c r="I64" i="5"/>
  <c r="C65" i="5"/>
  <c r="I65" i="5"/>
  <c r="C66" i="5"/>
  <c r="I66" i="5"/>
  <c r="A29" i="5"/>
  <c r="J29" i="5"/>
  <c r="G22" i="5"/>
  <c r="J22" i="5"/>
  <c r="A21" i="5"/>
  <c r="J21" i="5"/>
  <c r="G14" i="5"/>
  <c r="J14" i="5"/>
  <c r="A13" i="5"/>
  <c r="J13" i="5" s="1"/>
  <c r="B69" i="5" s="1"/>
  <c r="C21" i="3" s="1"/>
  <c r="G6" i="5"/>
  <c r="J6" i="5" s="1"/>
  <c r="E3" i="8"/>
  <c r="E4" i="8"/>
  <c r="E5" i="8"/>
  <c r="E6" i="8"/>
  <c r="E7" i="8"/>
  <c r="E8" i="8"/>
  <c r="E9" i="8"/>
  <c r="E10" i="8"/>
  <c r="E11" i="8"/>
  <c r="E12" i="8"/>
  <c r="D13" i="8"/>
  <c r="E3" i="9"/>
  <c r="E4" i="9"/>
  <c r="E5" i="9"/>
  <c r="E6" i="9"/>
  <c r="E7" i="9"/>
  <c r="E8" i="9"/>
  <c r="E9" i="9"/>
  <c r="E11" i="9"/>
  <c r="E12" i="9"/>
  <c r="E13" i="9"/>
  <c r="E10" i="9"/>
  <c r="D14" i="9"/>
  <c r="E28" i="3"/>
  <c r="G28" i="3"/>
  <c r="E30" i="3"/>
  <c r="I28" i="3"/>
  <c r="E15" i="3"/>
  <c r="E7" i="1"/>
  <c r="C28" i="3"/>
  <c r="G23" i="3"/>
  <c r="C23" i="3"/>
  <c r="E23" i="3"/>
  <c r="E25" i="3"/>
  <c r="J13" i="3"/>
  <c r="E14" i="1"/>
  <c r="E13" i="1"/>
  <c r="E12" i="1"/>
  <c r="E10" i="1"/>
  <c r="E9" i="1"/>
  <c r="E8" i="1"/>
  <c r="E5" i="1"/>
  <c r="E4" i="1"/>
  <c r="J28" i="3"/>
  <c r="I23" i="3"/>
  <c r="J23" i="3"/>
  <c r="E11" i="1"/>
  <c r="E3" i="1"/>
  <c r="D15" i="1" s="1"/>
  <c r="E6" i="1"/>
  <c r="C4" i="3"/>
  <c r="C5" i="3"/>
  <c r="C13" i="3"/>
  <c r="C2" i="3"/>
  <c r="D12" i="4"/>
  <c r="G9" i="3" l="1"/>
  <c r="E9" i="3"/>
  <c r="C9" i="3"/>
  <c r="C20" i="3"/>
  <c r="C67" i="5"/>
  <c r="B67" i="5"/>
  <c r="C58" i="5"/>
  <c r="G18" i="3" s="1"/>
  <c r="B58" i="5"/>
  <c r="E11" i="3" l="1"/>
  <c r="I9" i="3"/>
  <c r="J9" i="3" s="1"/>
  <c r="D30" i="5"/>
  <c r="J30" i="5" s="1"/>
  <c r="G21" i="3" s="1"/>
  <c r="C18" i="3" s="1"/>
  <c r="E18" i="3"/>
  <c r="E20" i="3" s="1"/>
  <c r="I18" i="3" s="1"/>
  <c r="A24" i="2" l="1"/>
  <c r="J18" i="3"/>
</calcChain>
</file>

<file path=xl/sharedStrings.xml><?xml version="1.0" encoding="utf-8"?>
<sst xmlns="http://schemas.openxmlformats.org/spreadsheetml/2006/main" count="427" uniqueCount="286">
  <si>
    <t>Dimension 1: Strategic context</t>
  </si>
  <si>
    <t>No</t>
  </si>
  <si>
    <t>Support</t>
  </si>
  <si>
    <t>Are there opportunities for your widening participation team(s) to have conversations about evaluation on a regular basis?</t>
  </si>
  <si>
    <t xml:space="preserve">Is there a mechanism for strategic overview of evaluation of access and participation programmes? </t>
  </si>
  <si>
    <t xml:space="preserve">Are institutional resources deployed with evaluation aspects in mind? </t>
  </si>
  <si>
    <t>Culture</t>
  </si>
  <si>
    <t>Is your evaluation activity coherently maintained across the whole programme of widening participation activities?</t>
  </si>
  <si>
    <t xml:space="preserve">Is there a whole institutional approach to widening participation? </t>
  </si>
  <si>
    <t xml:space="preserve">Do you create opportunities for honest reflection on the effectiveness (or otherwise) of your activities? </t>
  </si>
  <si>
    <t>Skills</t>
  </si>
  <si>
    <t xml:space="preserve">Do you encourage access and participation staff members to engage in reflective practice? </t>
  </si>
  <si>
    <t>Development of reflective practitioners who have a framework for drawing on their experiential knowledge (as opposed to deliverers of static activities).</t>
  </si>
  <si>
    <t xml:space="preserve">Are there opportunities for access and participation staff members to enhance their evaluation skills and understanding? </t>
  </si>
  <si>
    <t>Your Score:</t>
  </si>
  <si>
    <t>List data</t>
  </si>
  <si>
    <t>Response</t>
  </si>
  <si>
    <t>Value</t>
  </si>
  <si>
    <t xml:space="preserve">Does it exist? </t>
  </si>
  <si>
    <t>Tier 2 score</t>
  </si>
  <si>
    <t>Tier 3 score</t>
  </si>
  <si>
    <t>Maximum score=22</t>
  </si>
  <si>
    <t>Response (choose from list)</t>
  </si>
  <si>
    <t>Dimension 2: Designing your programmes</t>
  </si>
  <si>
    <t>Rationale for programmes</t>
  </si>
  <si>
    <t xml:space="preserve">Are your programmes underpinned by clear objectives for what you want to achieve? </t>
  </si>
  <si>
    <t xml:space="preserve">Is your programme design informed by evidence?  </t>
  </si>
  <si>
    <t xml:space="preserve">Is there a clear and detailed specification of the specific activities your programmes will deliver, and why you are delivering them in this way in order to best meet your objectives? </t>
  </si>
  <si>
    <t>Indicators and measures</t>
  </si>
  <si>
    <t xml:space="preserve">Have you defined and agreed the deliverables for your programmes? </t>
  </si>
  <si>
    <t>Are you clear on how you will measure all of the outcomes and impacts of your programmes?</t>
  </si>
  <si>
    <t xml:space="preserve">Are your success measures focused on impact in terms of achieving outcomes for participants? </t>
  </si>
  <si>
    <t xml:space="preserve">Can you point to evidence underpinning your choice of outcome measures for your access and participation programmes? </t>
  </si>
  <si>
    <t>Research strategy</t>
  </si>
  <si>
    <t>Yes, already in place for the majority of programmes</t>
  </si>
  <si>
    <t>Neither in place or in development for most programmes</t>
  </si>
  <si>
    <t>Maximum score=18</t>
  </si>
  <si>
    <t xml:space="preserve">Is there clarity about the intended audience for the evaluation and requirements for the evaluation given how the findings will be used? </t>
  </si>
  <si>
    <t>Response (chose from drop down list)</t>
  </si>
  <si>
    <t>Dimension 3. Designing your evaluations</t>
  </si>
  <si>
    <t>Type 1: Narrative</t>
  </si>
  <si>
    <t xml:space="preserve">Do you measure the changes associated with your interventions against a counter-factual, i.e. compared to what might have happened otherwise had the interventions not been in place?  </t>
  </si>
  <si>
    <t>Type 2: Empirical</t>
  </si>
  <si>
    <t>Type 3: Causal</t>
  </si>
  <si>
    <t>Emerging/ In development for this number of programmes</t>
  </si>
  <si>
    <t>Neither in place or in development for this number of programmes</t>
  </si>
  <si>
    <t xml:space="preserve">Type of provider: </t>
  </si>
  <si>
    <t xml:space="preserve">Name: </t>
  </si>
  <si>
    <t xml:space="preserve">Date: </t>
  </si>
  <si>
    <t xml:space="preserve">Completed by: </t>
  </si>
  <si>
    <t xml:space="preserve">Email: </t>
  </si>
  <si>
    <t xml:space="preserve">Position: </t>
  </si>
  <si>
    <t>Higher Education Institution</t>
  </si>
  <si>
    <t>Specialist provider or Conservatoire</t>
  </si>
  <si>
    <t>HE in FE provider</t>
  </si>
  <si>
    <t>Other</t>
  </si>
  <si>
    <t xml:space="preserve">Have you identified how you will access the data required to measure outcomes and impacts? </t>
  </si>
  <si>
    <t>Examples could include data sharing protocols being put in place.</t>
  </si>
  <si>
    <t xml:space="preserve">Do you undertake risk analysis for your evaluations? </t>
  </si>
  <si>
    <t>Risk assessment(s) in place with mitigating strategies for each risk.</t>
  </si>
  <si>
    <t>Data collection</t>
  </si>
  <si>
    <t xml:space="preserve">Does your approach to data comply with the requirements on data collection and data sharing? </t>
  </si>
  <si>
    <t>For example, an audit of existing administrative and naturally occurring data used and assessment of compliance against current data protection legislation requirements and good practice.</t>
  </si>
  <si>
    <t>Do your participant data collection arrangements allow for measurement of individualised change (as well as cohort or subgroup analyses)?</t>
  </si>
  <si>
    <t>Systems for holding and analysing data at an individual participant level capable of capturing changes in the outcomes of individuals.</t>
  </si>
  <si>
    <t>Examples could include use of follow-up of participants, tracking using partner data (where available) or linking to administrative data sources.</t>
  </si>
  <si>
    <t xml:space="preserve">Do you obtain data using validated or sector-standard tools and techniques? </t>
  </si>
  <si>
    <t>Resources</t>
  </si>
  <si>
    <t xml:space="preserve">Have you assessed the level of resources required and allocated these for evaluation? </t>
  </si>
  <si>
    <t>Is the evaluation budget proportionate to the activity budget and type of activity?</t>
  </si>
  <si>
    <t xml:space="preserve">Dimension 5: Learning </t>
  </si>
  <si>
    <t>Evaluation results</t>
  </si>
  <si>
    <t xml:space="preserve">Regardless of what type of evaluation you have chosen, do you know whether your access and participation interventions are having the effect you intend? </t>
  </si>
  <si>
    <t>Use of evaluation</t>
  </si>
  <si>
    <t>Is there clarity about how findings will be used?</t>
  </si>
  <si>
    <t>Interpreting results</t>
  </si>
  <si>
    <t xml:space="preserve">Does your evaluation reporting acknowledge the limitations of the research design approach used in each case? </t>
  </si>
  <si>
    <t xml:space="preserve">Can you attribute impact – or lack thereof – to your programmes? </t>
  </si>
  <si>
    <t xml:space="preserve">Does your evaluation triangulate findings from different sources? </t>
  </si>
  <si>
    <t>A mixed methods approach to data collection, providing multiple perspectives on the activity – e.g. from teachers or parents.</t>
  </si>
  <si>
    <t>Does your reporting demonstrate engagement with the scholarly literature on effectiveness where it exists?</t>
  </si>
  <si>
    <t>Sharing</t>
  </si>
  <si>
    <t>Do you have a mechanism in place to share the findings from your evaluation internally?</t>
  </si>
  <si>
    <t xml:space="preserve">Are mechanisms in place to enable evaluation results to influence practice across the sector? </t>
  </si>
  <si>
    <t xml:space="preserve">Is your evaluation work contributing to the body of knowledge held by the Evidence and Impact Exchange? </t>
  </si>
  <si>
    <t xml:space="preserve">Records of submission of evaluation reports and other evidence to the Evidence and Impact Exchange. </t>
  </si>
  <si>
    <t>Your evaluation approaches and results are well developed enough on which to base your conclusions. You have generated results from an evaluation design which allows you to show a change in at least one of your intervention’s key outcome measures over and above what might have reasonably been expected to happen.</t>
  </si>
  <si>
    <t>Your evaluation plan details the arrangements for using evaluation (dissemination, agreeing and monitoring recommendations emerging).</t>
  </si>
  <si>
    <t>Maximum score=24</t>
  </si>
  <si>
    <t>HEI</t>
  </si>
  <si>
    <t>Type 1</t>
  </si>
  <si>
    <t>Type 2</t>
  </si>
  <si>
    <t xml:space="preserve">Access: </t>
  </si>
  <si>
    <t>Success:</t>
  </si>
  <si>
    <t>Enter number of programmes (If "0" leave blank)</t>
  </si>
  <si>
    <t>Evaluation design score:</t>
  </si>
  <si>
    <t>Score:</t>
  </si>
  <si>
    <t>Success</t>
  </si>
  <si>
    <t>Maximum score=20</t>
  </si>
  <si>
    <t>Total score</t>
  </si>
  <si>
    <t>Note: Values not available until all questions have been answered.</t>
  </si>
  <si>
    <t xml:space="preserve">Can you point to evidence to support the processes identified in your theory of change or logical framework? </t>
  </si>
  <si>
    <t>OfS Type 2: Empirical</t>
  </si>
  <si>
    <t xml:space="preserve">Does your research design involve use of comparison groups? </t>
  </si>
  <si>
    <t xml:space="preserve">Examples of use of inferential analytical strategies including multivariate analysis, where appropriate. </t>
  </si>
  <si>
    <t>OfS Type 3: Causal</t>
  </si>
  <si>
    <t xml:space="preserve">Do you ensure that the data against which you are comparing has been collected in the same way for both the participant group and control group (and preferably at the same time)? </t>
  </si>
  <si>
    <t xml:space="preserve">If you are using ‘internal’ controls (i.e. recruited as part of your project) have you identified how to ensure an appropriate case: control ratio? </t>
  </si>
  <si>
    <t xml:space="preserve">If you are using ‘external’ controls (i.e. people who have not been identified through your activities) have you ensured appropriate access to reliable outcomes data?  </t>
  </si>
  <si>
    <t xml:space="preserve">Neither in place or in development </t>
  </si>
  <si>
    <t>Not considered applicable [3]</t>
  </si>
  <si>
    <t>Use this space to identify development opportunities.</t>
  </si>
  <si>
    <t>Yes, already in place</t>
  </si>
  <si>
    <t>Evidence of nuanced and critical appreciation of the general national, regional as well as institutional context within which outreach work operates.</t>
  </si>
  <si>
    <t>Clear evidence of how the literature review is used for developing a theory of change.</t>
  </si>
  <si>
    <t xml:space="preserve">Evidence of a clear link between the theory of change and current and planned institutional practice and evaluation. </t>
  </si>
  <si>
    <t>The critical engagement with and reflection on the literature is accompanied by suggestions for further research; and /or actual additional research being undertaken or commissioned.</t>
  </si>
  <si>
    <t xml:space="preserve">Evaluation across a larger sample.  </t>
  </si>
  <si>
    <t>Evaluation of your whole cohort (where the numbers permit).</t>
  </si>
  <si>
    <t>A sufficiently large or well-selected sample that enables you to be fairly confident that any observed improvement was down to your project.</t>
  </si>
  <si>
    <t>Gathering feedback data from adults involved with the targeted participants (parents and teachers).</t>
  </si>
  <si>
    <t>Application of a systematic mixed methods design which triangulates results from multiple perspectives.</t>
  </si>
  <si>
    <t>Use of objective measures (such as applications to higher education).</t>
  </si>
  <si>
    <t>Gathering perspectives on the impact on outcomes from participants and other stakeholders working with the young people (teachers).</t>
  </si>
  <si>
    <t>Tracking participants over time into higher education.</t>
  </si>
  <si>
    <t xml:space="preserve">Use of systematic qualitative data collection (e.g. interviews, focus groups) to gain in-depth insight. </t>
  </si>
  <si>
    <t>Use of inferential testing to determine whether the changes can be safely ascribed to the activity rather than down to chance.</t>
  </si>
  <si>
    <t>Use of multivariate analysis that takes account of background variables (e.g. gender).</t>
  </si>
  <si>
    <t>Recognition of the likely limitations of the approach and issues (e.g. selection bias*).</t>
  </si>
  <si>
    <t>Recognition of the likely limitations of the approach and putting in place attempts to mitigate against these (e.g. controlling for selection variables).</t>
  </si>
  <si>
    <t xml:space="preserve">Is there a joined up approach? </t>
  </si>
  <si>
    <t xml:space="preserve">Do you collect evaluation data at different points e.g. before and after (and preferably during) participation in the programme)? </t>
  </si>
  <si>
    <t>Yes, already in place for this number of programmes</t>
  </si>
  <si>
    <t xml:space="preserve">Examples could include use of common protocols for building in evaluation, or an overall evaluation framework for the whole of your widening participation programme (i.e. common measures of success/outcomes across interventions) or other mechanisms to take a consistent approach to evaluation planning across all activities (rather than evaluation being piecemeal and ad hoc).  </t>
  </si>
  <si>
    <t>EMERGING</t>
  </si>
  <si>
    <t>GOOD</t>
  </si>
  <si>
    <t>ADVANCED</t>
  </si>
  <si>
    <t>BELOW MINIMUM</t>
  </si>
  <si>
    <t>You can show that your evaluation builds on understanding of the corpus of prior research or evaluation reports on effectiveness in fields where an evidence base exists (e.g. mentoring).</t>
  </si>
  <si>
    <t>Sharing of findings from institutional research in cross-institution networks. Examples could include through the agreement of action plans that are overseen by the widening participation steering group (or equivalent), other mechanisms for cross-team working.</t>
  </si>
  <si>
    <t xml:space="preserve">You have robust mechanisms for specifying and agreeing the impact evaluation plans, and are using an appropriate format to ensure that roles and responsibilities are clear, and appropriate resources are in place. The evaluation plan should outline the evaluation activities to be undertaken, responsibilities for coordinating and undertaking and inputting to the evaluation, budget, any plans for oversight of the evaluations (steering groups, etc.), and arrangements for using results (dissemination, agreeing and monitoring recommendations). </t>
  </si>
  <si>
    <t>Are procedures in place for addressing ethical considerations?</t>
  </si>
  <si>
    <t xml:space="preserve">Identification of existing evidence to show that the outcomes and how you measure them are appropriate to the activities in question (i.e. demonstrating that the outcomes you are claiming to make an impact on are relevant to the activity you are delivering and pertinent to enhancing higher education access and participation). </t>
  </si>
  <si>
    <t xml:space="preserve">You can point to data sharing protocols being put in place. </t>
  </si>
  <si>
    <t xml:space="preserve">You can show that that you have thought about recruitment of the participants and the data collection mechanisms which you will use and tested these at the evaluation design stage. </t>
  </si>
  <si>
    <t>Managing risk</t>
  </si>
  <si>
    <t xml:space="preserve">Does your research design establish causality and ensure the rigour of your results? </t>
  </si>
  <si>
    <t>The type of evaluation is appropriate to the research questions you are seeking to address and the claims you are looking to make [2].</t>
  </si>
  <si>
    <t>Not considered applicable for this number of programmes [3]</t>
  </si>
  <si>
    <t>You can demonstrate this in the reporting standards used.</t>
  </si>
  <si>
    <t>Mapping your evaluation activities and standard of evidence [2]</t>
  </si>
  <si>
    <t>Putting in place approaches to minimise the potential for selection bias (e.g. controlling for possible influencing factors such as levels of motivation between the intervention and the comparison group or other characteristics which could influence your results such as attainment).</t>
  </si>
  <si>
    <t xml:space="preserve">If you are using comparison groups, does your selection method take account of possible selection bias? </t>
  </si>
  <si>
    <t xml:space="preserve">If you are using comparison groups, have the potential contamination effects been addressed? </t>
  </si>
  <si>
    <t xml:space="preserve">You can demonstrate putting in place continual improvement of the effectiveness of an activity in its context through an ongoing cycle of review, consideration and revision. </t>
  </si>
  <si>
    <t>Are systematic mechanisms in place to enable evaluation results to influence the delivery of access and participation activities?</t>
  </si>
  <si>
    <t>3. Progression programmes (progression to postgraduate employment and further study)</t>
  </si>
  <si>
    <t>2. Student success programmes (retention, completion and degree outcomes related programmes)</t>
  </si>
  <si>
    <t>Expected</t>
  </si>
  <si>
    <t>Commended</t>
  </si>
  <si>
    <t xml:space="preserve">This part is designed to help you to think about how evaluation findings and results are used to inform practice through reflection, sharing, dissemination, translation into adjustments or innovation in practice.  </t>
  </si>
  <si>
    <t xml:space="preserve">Do you have any progression related programmes? (YES/NO): </t>
  </si>
  <si>
    <t>The tool prompts you to think about the extent to which the evaluation of your programmes is proportionate to the activity and appropriate for the purpose of measuring the impact and the claims you want to make</t>
  </si>
  <si>
    <t>Access</t>
  </si>
  <si>
    <t xml:space="preserve">Do you put in place formal evaluation plans specifying roles, responsibilities, resources required? </t>
  </si>
  <si>
    <t xml:space="preserve">Is evaluation specified during the planning stage of your interventions? </t>
  </si>
  <si>
    <t>Do you have benchmarks against which to measure the outcomes you are achieving?</t>
  </si>
  <si>
    <t xml:space="preserve">This dimension is concerned with the extent to which an evaluation culture is supported and prioritised, including as part of a coherent programme of evaluation across different activities and whether there are opportunities for staff to enhance their evaluation skills and understanding. </t>
  </si>
  <si>
    <t>Are access and participation delivery staff and partners aware of the importance of evaluation?</t>
  </si>
  <si>
    <t>Are access and participation delivery staff and partners committed to facilitating robust data collection processes?</t>
  </si>
  <si>
    <t>Progression</t>
  </si>
  <si>
    <t>Progression:</t>
  </si>
  <si>
    <t xml:space="preserve">Can you demonstrate how you have used evaluation findings to inform improvements to your access and participation interventions cycle-on-cycle? </t>
  </si>
  <si>
    <t>Examples could include an identified budget line for evaluation in programme budgets, or a protocol regarding the level of resource to be allocated to evaluation as a proportion of the delivery costs of the access and participation activity.</t>
  </si>
  <si>
    <t>This is referring to whether your programme development practice draws on your own or other people's existing evidence of the impact of activities to inform your programme design features. This evidence would include published research, monitoring, feedback,  impact evaluation evidence, national data and own evaluation(s).</t>
  </si>
  <si>
    <t>Evaluating from the start of activities (e.g. evaluation agreed in the project specification, and data collection mechanisms built in to capture the outcomes).</t>
  </si>
  <si>
    <t xml:space="preserve">You believe there is alignment between your evaluation and your programme activities because the type of evaluation in place is appropriate to the type of activity, stage of development and understanding of the intervention, and given local constraints and opportunities [1]. </t>
  </si>
  <si>
    <t xml:space="preserve">Do you gather data from different perspectives and sources? </t>
  </si>
  <si>
    <t xml:space="preserve">Do you use inferential statistics, where appropriate, as well as descriptive statistics? </t>
  </si>
  <si>
    <t xml:space="preserve">This dimension involves thinking about how you put in place the measures and tools you are using to evaluate and other implementation factors such as the reliability of data collection mechanisms and application of resources. </t>
  </si>
  <si>
    <t>Category of evaluation practice</t>
  </si>
  <si>
    <t>5. Learning from evaluation</t>
  </si>
  <si>
    <t>1. Strategic context</t>
  </si>
  <si>
    <t>2. Programme design</t>
  </si>
  <si>
    <t>3. Evaluation design</t>
  </si>
  <si>
    <t>4. Evaluation implementation</t>
  </si>
  <si>
    <t>Provider</t>
  </si>
  <si>
    <t>Type</t>
  </si>
  <si>
    <t>How is it demonstrated?</t>
  </si>
  <si>
    <t xml:space="preserve">Notes </t>
  </si>
  <si>
    <t>(use this space to explain your answers and the scores you have given yourself)</t>
  </si>
  <si>
    <t>Examples could include standing item in team meetings or team planning days, or the existence of a specific forum for discussing evaluation of the impact of access and participation programmes.</t>
  </si>
  <si>
    <r>
      <t>Have you established a methodology</t>
    </r>
    <r>
      <rPr>
        <b/>
        <i/>
        <sz val="11"/>
        <color theme="1"/>
        <rFont val="Arial"/>
        <family val="2"/>
      </rPr>
      <t xml:space="preserve"> </t>
    </r>
    <r>
      <rPr>
        <i/>
        <sz val="11"/>
        <color theme="1"/>
        <rFont val="Arial"/>
        <family val="2"/>
      </rPr>
      <t>to track the outcomes of your participants over time?</t>
    </r>
  </si>
  <si>
    <t>Have you identified a skills base or expertise among professional service staff for undertaking or commissioning evaluation of access and participation plan programmes?</t>
  </si>
  <si>
    <t>Have you identified a skills base or expertise among academic staff for undertaking or commissioning evaluation of widening participation initiatives?</t>
  </si>
  <si>
    <t>Your score:</t>
  </si>
  <si>
    <t>Examples could include a formal structure such as a strategic committee or permanent working group with professional service staff, academics and students overseeing the evaluation work.</t>
  </si>
  <si>
    <t>Examples could include systematic dissemination of evaluation information, setting up briefing meetings to share details of planned evaluation of specific projects or programmes and to build understanding needed to implement the approach.</t>
  </si>
  <si>
    <t xml:space="preserve">You can demonstrate that you have taken action to make sure that your staff members are delivering the activities and your delivery partners (if applicable) understand the importance of implementing data collection in a reliable and systematic way that meets ethnical standards. </t>
  </si>
  <si>
    <t>Examples could include linkage of access and participation activities with the learning and teaching strategy, employability strategy and other services.</t>
  </si>
  <si>
    <t xml:space="preserve">Examples could include piloting and feasibility testing of initiatives, use of planning cycles for periodic reviews of practices and evidence. </t>
  </si>
  <si>
    <t>Examples could include mapping required skills for evaluation, undertaking a skills audit of widening participation staff, recruitment of evaluation staff or highlighting skills in commissioning external research. Other types of mechanism could include opportunities to share expertise to support evaluation (e.g. professional development, mentoring).</t>
  </si>
  <si>
    <t>Examples could include collaboration between the widening participation team(s) and academic staff members, funding academic institutional research into widening participation.</t>
  </si>
  <si>
    <t xml:space="preserve">Examples could include evaluation-related professional development activities, participation in national policy and practice debates, participation in regional, national and international networks and events.  </t>
  </si>
  <si>
    <r>
      <t>Reflective account for Dimension 2:</t>
    </r>
    <r>
      <rPr>
        <sz val="11"/>
        <color theme="1"/>
        <rFont val="Arial"/>
        <family val="2"/>
      </rPr>
      <t xml:space="preserve"> This is an opportunity to identify development opportunities for enhancing your evaluation practice, recognising the importance of continuous improvement, whatever your starting point (suggested 500-1000 words).</t>
    </r>
  </si>
  <si>
    <r>
      <t>Reflective account for Dimension 1:</t>
    </r>
    <r>
      <rPr>
        <sz val="11"/>
        <color theme="1"/>
        <rFont val="Arial"/>
        <family val="2"/>
      </rPr>
      <t xml:space="preserve"> This is an opportunity to identify development opportunities for enhancing your evaluation practice, recognising the importance of continuous improvement, whatever your starting point (suggested 500-1000 words).</t>
    </r>
  </si>
  <si>
    <t xml:space="preserve">Defined objectives documented in enough detail to enable someone else to work towards them correctly and effectively, and capable of being measured and evaluated. This might be underpinned for example by guidance and support for setting of objectives. </t>
  </si>
  <si>
    <t xml:space="preserve">Specification of what will be delivered: for example, you have set targets for the number of different types of activities that the programme will deliver and the volume in terms of those taking part in them and target group characteristics.  </t>
  </si>
  <si>
    <t>References to evidence of impact elsewhere, in the research literature, or both, on effectiveness in different contexts. Identification of impact evaluation to show that those receiving the intervention treatment you are delivering have better outcomes, i.e. you can point to results that show that what you are doing is likely to be effective in terms of generating the desired results.</t>
  </si>
  <si>
    <t>For example, measures of your outcomes would include specification of specific and achievable changes for your participants (pre and post) which can be reliably measured and which are relevant to the aims of your interventions. Measure of impact might include clearly articulated measures of the difference your activities are making to access and participation in higher education. This might be underpinned for example by use of a framework of outcome and impact measures appropriate for different activities and circumstances.</t>
  </si>
  <si>
    <t>Evidence of moving beyond feedback and satisfaction measures and the opinions of the participants to specify outcomes, e.g. continuation and progression, attainment, behavioural changes.</t>
  </si>
  <si>
    <t>Examples could include target setting, identification of expected effects based on previous experience or results elsewhere.</t>
  </si>
  <si>
    <t>Do you work in partnership with other stakeholders (e.g. schools, data providers) to maximise evaluation data and results?</t>
  </si>
  <si>
    <r>
      <t>Reflective account for Dimension 4:</t>
    </r>
    <r>
      <rPr>
        <sz val="11"/>
        <color theme="1"/>
        <rFont val="Arial"/>
        <family val="2"/>
      </rPr>
      <t xml:space="preserve"> This is an opportunity to identify development opportunities for enhancing your evaluation practice, recognising the importance of continuous improvement, whatever your starting point (suggested 500-1000 words).</t>
    </r>
  </si>
  <si>
    <t xml:space="preserve">You can point to reliable and robust data sources used to collect data on the outcomes (changes) you are making and the impact (the difference this makes for higher education access and participation). This could include the application of qualitative or quantitative research methods to collect new data or the or use of existing data sources where relevant (e.g. higher education progression data). Examples could include having a schedule in your evaluation frameworks which sets out when and how data will be collected. </t>
  </si>
  <si>
    <t xml:space="preserve">Use of an agreed research protocol. Approval through your institution's ethnical approval process. </t>
  </si>
  <si>
    <t>For example, agreement of an evaluation workplan specifying resources required (i.e. people, skills, subscriptions, specialist knowledge, data collection and analysis tools etc.).</t>
  </si>
  <si>
    <t>You can demonstrate a critical understanding of the limitations of self-report data, especially from questionnaires (e.g. cognitive biases), and are putting in place measures to overcome these such as piloting and cognitive testing of survey instruments, pre-validation tools, systematic administrative data sources.</t>
  </si>
  <si>
    <t xml:space="preserve">Typically, for innovative interventions where evaluation is needed to inform learning, the costs are likely to be at least 5 per cent and possibly more where, for example, evaluation includes a strong formative element. As a rule of thumb the least intensive and better proven interventions will require less evaluation resource than more intensive and innovative interventions. </t>
  </si>
  <si>
    <r>
      <t>Reflective account for Dimension 5:</t>
    </r>
    <r>
      <rPr>
        <sz val="11"/>
        <color theme="1"/>
        <rFont val="Arial"/>
        <family val="2"/>
      </rPr>
      <t xml:space="preserve"> This is an opportunity to identify development opportunities for enhancing your evaluation practice, recognising the importance of continuous improvement, whatever your starting point (suggested 500-1000 words).</t>
    </r>
  </si>
  <si>
    <t>Dimension 4: Evaluation implementation</t>
  </si>
  <si>
    <t xml:space="preserve">This dimension considers the rationale for programmes, the extent to which programme design and choice of outcome measures are underpinned by and informed by the existing evidence, and whether evaluation is built in at the design stage. </t>
  </si>
  <si>
    <t>Examples could include being able to show in your impact evaluation reports that you have recognised any issues or limitations in the research design which need to be taken into account when interpreting the results; for example, relating to the method of approach used, the sample sizes involved, or other issues such as selection bias.</t>
  </si>
  <si>
    <t>You can show that you have a clear sense of the project or programme design factors involved. Examples could include putting in place qualitative, quantitative or mixed methods research design to investigate the processes involved in, and factors which contribute to, any observed impacts. Alternative evidence could include ability to demonstrate a well developed understanding of the activities and processes involved in bringing about the observed results capable of replication.</t>
  </si>
  <si>
    <t>You share your evaluations externally or contribute to the evidence base on effectiveness in other ways. Examples could include presentations at conferences or events, publications in widening participation newsfeeds, articles in journals.</t>
  </si>
  <si>
    <t xml:space="preserve">Examples could include actions to translate evaluation results into institutional thinking or practices and during design of activities, changes to the activities as a result of lessons from evaluation or the discontinuation of activities where evaluation suggests a lack of effectiveness. </t>
  </si>
  <si>
    <t>All types</t>
  </si>
  <si>
    <t xml:space="preserve">Do you have any access to higher education related programmes? (Yes/No): </t>
  </si>
  <si>
    <t>1. Access to higher education programmes</t>
  </si>
  <si>
    <t>Emerging or in development for this number of programmes</t>
  </si>
  <si>
    <t xml:space="preserve">A theory of change diagram, logical framework approach, or other methodology that links activities to outcomes and the assumptions and processes underpinning the programme [4]. </t>
  </si>
  <si>
    <t>Can you demonstrate that you are using evidence on an ongoing basis to support the development of the processes involved in delivering your activities on the ground (i.e. that how you are delivering activities is tailored to achieve the best outcomes)?</t>
  </si>
  <si>
    <t xml:space="preserve">Are programmes underpinned by an explicit and shared understanding of what works in what context(s), through a theory of change, logical framework, or other underpinning rationale that demonstrates understanding of the processes involved? </t>
  </si>
  <si>
    <t xml:space="preserve">You can specify the evidence sources including previous results that show that your intervention approach is likely to be effective in terms of generating the desired results. The evidence could come from your previous evaluations, the research literature on the effectiveness of access and participation programmes, or both. </t>
  </si>
  <si>
    <t xml:space="preserve">This could include different research designs as appropriate to your situation and the outcome measures could be quantitative (e.g. higher education applications or entrants) or qualitative (e.g. teacher assessment) [5]. </t>
  </si>
  <si>
    <t xml:space="preserve">Examples could include quantitative or qualitative evidence of a difference between treatmentand non-treatment difference (i.e. an evaluation which includes data to measure the position for participants both before and after the intervention), or a 'natural' experiment (for example based on data before and after the intervention was introduced, or to show results for participants against eligible participants who did not take up the offer of the intervention). </t>
  </si>
  <si>
    <t xml:space="preserve">Do you have any student success related programmes? (Yes/No): </t>
  </si>
  <si>
    <t>How is this demonstrated?</t>
  </si>
  <si>
    <r>
      <t>Reflective account for Dimension 3:</t>
    </r>
    <r>
      <rPr>
        <sz val="11"/>
        <color theme="1"/>
        <rFont val="Arial"/>
        <family val="2"/>
      </rPr>
      <t xml:space="preserve"> This is an opportunity to identify development opportunities for enhancing your evaluation practice, recognising the importance of continuous improvement, whatever your starting point (suggested 500-1000 words).</t>
    </r>
  </si>
  <si>
    <t xml:space="preserve">Examples could include quantitative or qualitative evidence of a difference between treatmentand non-treatment difference (i.e. an evaluation which includes data to measure the position for participants both before and after the intervention). </t>
  </si>
  <si>
    <t>This page is designed to provide a checklist mapping practices against evaluation types and can be used to support the development of an evidence base at the level of individual projects and activities. It is not part of the overall self-assessment but may be helpful in helping you to identify useful approaches to evaluating your different access and participation activities (completion optional).</t>
  </si>
  <si>
    <t xml:space="preserve">Name of activity [1]: </t>
  </si>
  <si>
    <t>Emerging or in development</t>
  </si>
  <si>
    <t>Can you demonstrate engagement with the evidence base or literature or current debates on 'what works' in widening participation?</t>
  </si>
  <si>
    <t>Office for Students (OfS) Type 1: Narrative</t>
  </si>
  <si>
    <t xml:space="preserve">Have you opportunities for ongoing review of the project or programme rationale to take account of emerging evidence, results or changes in context or needs? </t>
  </si>
  <si>
    <t xml:space="preserve">Can you identify the size and statistical significance of the effect? </t>
  </si>
  <si>
    <t xml:space="preserve">A theory of change diagram, logical framework approach, or other methodology that links activities to outcomes and the assumptions and processes underpinning the programme. </t>
  </si>
  <si>
    <t xml:space="preserve">This could include being able to show how you use formal evidence such as the existence of a systematic, up-to-date review of relevant literature, including theoretical, empirical and policy literature with full references, and other critical engagement with and reflection on the literature, or showing how you use 'informal' evidence such as participation in professional networks, events and conversations within and beyond the institution with evidence of these findings feeding back to enhance practice.  </t>
  </si>
  <si>
    <t>Set review cycles that reconsider whether the underpinning rationale, logical framework or theory of change and related practices need updating in the light of developing policy and evidence and theory development contexts.</t>
  </si>
  <si>
    <t xml:space="preserve">You can demonstrate a holistic approach which considers the relationship between activities and cohorts and looks for opportunities to connect these. </t>
  </si>
  <si>
    <t>Examples could include quantitative or qualitative evidence of a difference between treatment and non-treatment difference: an evaluation which includes data to measure the position for participants both before and after the intervention.</t>
  </si>
  <si>
    <t>Quantitative or qualitative evidence of a pre- and post-treatment change.</t>
  </si>
  <si>
    <t>Application of a systematic research design which triangulates results from multiple perspectives. Could include for example gathering feedback data from adults involved with the targeted participants (parents and teachers), as well as the participants themselves. Where possible you should aim to include objective measures  (such as applications to higher education) as well as gathering people's subjective views and perspectives.</t>
  </si>
  <si>
    <t>Examples could include use of research designs involving comparison of outcomes for your participants with their cohort (e.g. those in a school cohort who took part in a programme, compared with those who did not), or with matched comparators (e.g. a similar young people in the population who did not receive the intervention).</t>
  </si>
  <si>
    <t>Putting in place approaches to ensure the comparison or control group is not exposed to the access and participation activity or does not benefit it in other ways.</t>
  </si>
  <si>
    <t xml:space="preserve">This could include different research designs as appropriate to your situation and the outcome measures could be quantitative (e.g. higher education applications or entrants) or qualitative (e.g. teacher assessment) [4]. </t>
  </si>
  <si>
    <t>Use of standardised pre-and post- measures that are administered consistently, or comparison based on objective measures (e.g. exam grades) or consistently applied linked administrative data on outcome.</t>
  </si>
  <si>
    <t xml:space="preserve">[1] This template is an optional part of the self-assessment process. It is designed to assist in the collection of data on evaluation at the level of programmes and projects. It is also designed to offer some prompts regarding approaches which might be considered with a view to identifying areas for development or moving to generating higher standards of evidence.  </t>
  </si>
  <si>
    <t xml:space="preserve">[3] This refers to programmes for which the evidence base is already well established and which are subject to monitoring and periodic review rather than current or ongoing evaluation. </t>
  </si>
  <si>
    <t xml:space="preserve">[4] Making causal inferences using an experimental or quasi-experimental method requires systematic comparison of situations in which the intervention is present or absent and implementation of controls on other possible explanatory factors, e.g. through the use of a randomised control trial, propensity score matching, regression discontinuity design, or difference-in-difference method to identify a comparison group against which to compare the intervention results. Qualitative methods can also be useful to support understanding of effectiveness where they seek to directly investigate causal processes and correlate differences in outcomes with differences in input and control for other plausible factors that might affect the outcomes. </t>
  </si>
  <si>
    <t>[1] The appropriateness of the type of evaluation will depend on factors such as the type of activity, scale, stage of development of the activity and availability of existing evidence of impact and effectiveness. The Standards of evidence for impact evaluation set out recommendations for which types of evaluation should apply in different contexts.</t>
  </si>
  <si>
    <t>[2] The Standards of evidence for impact evaluation set out recommendations for what claims can be made from different types of evaluations.</t>
  </si>
  <si>
    <t xml:space="preserve">[4] Outcomes are a measure of the positive changes your activities are making to those who take part (pre and post). Impact is the measure of the difference you are making to higher education access and participation. 
</t>
  </si>
  <si>
    <t xml:space="preserve">[5] Making causal inferences using an experimental or quasi-experimental method requires systematic comparison of situations in which the intervention is present or absent and implementation of controls on other possible explanatory factors, e.g. through the use of a randomised control trial, propensity score matching, regression discontinuity design, or difference-in-difference method to identify a comparison group against which to compare the intervention results. Qualitative methods can also be useful to support understanding of effectiveness where they seek to directly investigate causal processes and correlate differences in outcomes with differences in input and control for other plausible factors that might affect the outcomes. </t>
  </si>
  <si>
    <t xml:space="preserve">Are the evaluation plans for your programmes in line with the standard of evaluation expected by the Ofice for Students, taking account of the complexity of the programme and context of delivery? </t>
  </si>
  <si>
    <t xml:space="preserve">Organisation name: </t>
  </si>
  <si>
    <t>Phone:</t>
  </si>
  <si>
    <t>[2] The document 'Using standards of evidence to evaluate impact of outreach' gives suggestions for strengthening the evidence base in relation to evaluating the impact of outreach programmes.</t>
  </si>
  <si>
    <t>Emerging or in development for most programmes</t>
  </si>
  <si>
    <t>Yes</t>
  </si>
  <si>
    <t>Type 3</t>
  </si>
  <si>
    <t>Progession</t>
  </si>
  <si>
    <t>Number of types of programmes</t>
  </si>
  <si>
    <t>To add on</t>
  </si>
  <si>
    <t>NUMBER OF ERRORS</t>
  </si>
  <si>
    <t>Type 3 access</t>
  </si>
  <si>
    <t>Type 3 success</t>
  </si>
  <si>
    <t>Type 3 progression</t>
  </si>
  <si>
    <t>Sum of these</t>
  </si>
  <si>
    <t>Adjustment</t>
  </si>
  <si>
    <t>Programmes</t>
  </si>
  <si>
    <t>No programmes</t>
  </si>
  <si>
    <t xml:space="preserve">Type 3? </t>
  </si>
  <si>
    <t>Maximum score=9</t>
  </si>
  <si>
    <t>Plans</t>
  </si>
</sst>
</file>

<file path=xl/styles.xml><?xml version="1.0" encoding="utf-8"?>
<styleSheet xmlns="http://schemas.openxmlformats.org/spreadsheetml/2006/main" xmlns:mc="http://schemas.openxmlformats.org/markup-compatibility/2006" xmlns:x14ac="http://schemas.microsoft.com/office/spreadsheetml/2009/9/ac" mc:Ignorable="x14ac">
  <fonts count="46" x14ac:knownFonts="1">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4"/>
      <name val="Arial"/>
      <family val="2"/>
    </font>
    <font>
      <sz val="12"/>
      <color theme="1"/>
      <name val="Arial"/>
      <family val="2"/>
    </font>
    <font>
      <b/>
      <sz val="16"/>
      <name val="Arial"/>
      <family val="2"/>
    </font>
    <font>
      <b/>
      <sz val="14"/>
      <name val="Arial"/>
      <family val="2"/>
    </font>
    <font>
      <sz val="28"/>
      <name val="Arial"/>
      <family val="2"/>
    </font>
    <font>
      <i/>
      <sz val="14"/>
      <color rgb="FFBE3A34"/>
      <name val="Arial"/>
      <family val="2"/>
    </font>
    <font>
      <b/>
      <sz val="22"/>
      <color rgb="FFFFFFFF"/>
      <name val="Arial"/>
      <family val="2"/>
    </font>
    <font>
      <b/>
      <sz val="22"/>
      <color theme="0"/>
      <name val="Arial"/>
      <family val="2"/>
    </font>
    <font>
      <b/>
      <sz val="11"/>
      <color rgb="FFFFFFFF"/>
      <name val="Arial"/>
      <family val="2"/>
    </font>
    <font>
      <b/>
      <sz val="14"/>
      <color rgb="FFFFFFFF"/>
      <name val="Arial"/>
      <family val="2"/>
    </font>
    <font>
      <sz val="11"/>
      <color theme="1"/>
      <name val="Arial"/>
      <family val="2"/>
    </font>
    <font>
      <sz val="28"/>
      <color theme="0"/>
      <name val="Arial"/>
      <family val="2"/>
    </font>
    <font>
      <i/>
      <sz val="11"/>
      <color theme="1"/>
      <name val="Arial"/>
      <family val="2"/>
    </font>
    <font>
      <b/>
      <sz val="11"/>
      <color theme="1"/>
      <name val="Arial"/>
      <family val="2"/>
    </font>
    <font>
      <b/>
      <sz val="14"/>
      <color theme="0"/>
      <name val="Arial"/>
      <family val="2"/>
    </font>
    <font>
      <u/>
      <sz val="12"/>
      <color theme="10"/>
      <name val="Arial"/>
      <family val="2"/>
    </font>
    <font>
      <b/>
      <sz val="24"/>
      <color theme="1"/>
      <name val="Arial"/>
      <family val="2"/>
    </font>
    <font>
      <b/>
      <i/>
      <sz val="16"/>
      <color rgb="FFFF6600"/>
      <name val="Arial"/>
      <family val="2"/>
    </font>
    <font>
      <i/>
      <u/>
      <sz val="12"/>
      <color theme="10"/>
      <name val="Arial"/>
      <family val="2"/>
    </font>
    <font>
      <b/>
      <i/>
      <sz val="12"/>
      <color rgb="FFFF0000"/>
      <name val="Arial"/>
      <family val="2"/>
    </font>
    <font>
      <b/>
      <sz val="20"/>
      <color theme="1"/>
      <name val="Arial"/>
      <family val="2"/>
    </font>
    <font>
      <u/>
      <sz val="12"/>
      <color theme="0"/>
      <name val="Arial"/>
      <family val="2"/>
    </font>
    <font>
      <b/>
      <sz val="18"/>
      <color theme="1"/>
      <name val="Arial"/>
      <family val="2"/>
    </font>
    <font>
      <u/>
      <sz val="22"/>
      <color theme="0"/>
      <name val="Arial"/>
      <family val="2"/>
    </font>
    <font>
      <sz val="10"/>
      <color theme="1"/>
      <name val="Arial"/>
      <family val="2"/>
    </font>
    <font>
      <sz val="14"/>
      <color rgb="FFFF0000"/>
      <name val="Arial"/>
      <family val="2"/>
    </font>
    <font>
      <u/>
      <sz val="11"/>
      <color theme="10"/>
      <name val="Arial"/>
      <family val="2"/>
    </font>
    <font>
      <i/>
      <sz val="28"/>
      <color theme="0"/>
      <name val="Arial"/>
      <family val="2"/>
    </font>
    <font>
      <b/>
      <i/>
      <sz val="11"/>
      <color theme="1"/>
      <name val="Arial"/>
      <family val="2"/>
    </font>
    <font>
      <sz val="12"/>
      <color rgb="FF000000"/>
      <name val="Arial"/>
      <family val="2"/>
    </font>
    <font>
      <b/>
      <sz val="11"/>
      <color theme="0"/>
      <name val="Arial"/>
      <family val="2"/>
    </font>
    <font>
      <sz val="18"/>
      <color theme="0"/>
      <name val="Arial"/>
      <family val="2"/>
    </font>
    <font>
      <b/>
      <sz val="16"/>
      <color rgb="FFBE3A34"/>
      <name val="Arial"/>
      <family val="2"/>
    </font>
    <font>
      <sz val="12"/>
      <color theme="0"/>
      <name val="Arial"/>
      <family val="2"/>
    </font>
    <font>
      <b/>
      <sz val="12"/>
      <color theme="0"/>
      <name val="Arial"/>
      <family val="2"/>
    </font>
    <font>
      <b/>
      <sz val="20"/>
      <color rgb="FFFFFFFF"/>
      <name val="Arial"/>
      <family val="2"/>
    </font>
    <font>
      <b/>
      <sz val="20"/>
      <color theme="0"/>
      <name val="Arial"/>
      <family val="2"/>
    </font>
    <font>
      <i/>
      <sz val="12"/>
      <color rgb="FF000000"/>
      <name val="Arial"/>
      <family val="2"/>
    </font>
    <font>
      <u/>
      <sz val="16"/>
      <color theme="10"/>
      <name val="Calibri"/>
      <family val="2"/>
      <scheme val="minor"/>
    </font>
    <font>
      <b/>
      <i/>
      <sz val="16"/>
      <color rgb="FFFF0000"/>
      <name val="Arial"/>
      <family val="2"/>
    </font>
    <font>
      <sz val="12"/>
      <name val="Arial"/>
      <family val="2"/>
    </font>
    <font>
      <b/>
      <sz val="12"/>
      <color theme="1"/>
      <name val="Arial"/>
      <family val="2"/>
    </font>
  </fonts>
  <fills count="15">
    <fill>
      <patternFill patternType="none"/>
    </fill>
    <fill>
      <patternFill patternType="gray125"/>
    </fill>
    <fill>
      <patternFill patternType="solid">
        <fgColor theme="0"/>
        <bgColor theme="0" tint="-0.14999847407452621"/>
      </patternFill>
    </fill>
    <fill>
      <patternFill patternType="solid">
        <fgColor rgb="FFFFFFFF"/>
        <bgColor indexed="64"/>
      </patternFill>
    </fill>
    <fill>
      <patternFill patternType="solid">
        <fgColor theme="0"/>
        <bgColor indexed="64"/>
      </patternFill>
    </fill>
    <fill>
      <patternFill patternType="solid">
        <fgColor theme="1"/>
        <bgColor theme="0" tint="-0.14999847407452621"/>
      </patternFill>
    </fill>
    <fill>
      <patternFill patternType="solid">
        <fgColor theme="1"/>
        <bgColor indexed="64"/>
      </patternFill>
    </fill>
    <fill>
      <patternFill patternType="solid">
        <fgColor theme="0" tint="-4.9989318521683403E-2"/>
        <bgColor indexed="64"/>
      </patternFill>
    </fill>
    <fill>
      <patternFill patternType="solid">
        <fgColor rgb="FF00FFFF"/>
        <bgColor indexed="64"/>
      </patternFill>
    </fill>
    <fill>
      <patternFill patternType="solid">
        <fgColor rgb="FF33CCCC"/>
        <bgColor indexed="64"/>
      </patternFill>
    </fill>
    <fill>
      <patternFill patternType="solid">
        <fgColor theme="6" tint="0.59999389629810485"/>
        <bgColor indexed="64"/>
      </patternFill>
    </fill>
    <fill>
      <patternFill patternType="solid">
        <fgColor rgb="FFF1B434"/>
        <bgColor indexed="64"/>
      </patternFill>
    </fill>
    <fill>
      <patternFill patternType="solid">
        <fgColor rgb="FF002554"/>
        <bgColor indexed="64"/>
      </patternFill>
    </fill>
    <fill>
      <patternFill patternType="solid">
        <fgColor rgb="FF002554"/>
        <bgColor rgb="FF000000"/>
      </patternFill>
    </fill>
    <fill>
      <patternFill patternType="solid">
        <fgColor theme="2"/>
        <bgColor indexed="64"/>
      </patternFill>
    </fill>
  </fills>
  <borders count="2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
      <left/>
      <right/>
      <top/>
      <bottom style="medium">
        <color auto="1"/>
      </bottom>
      <diagonal/>
    </border>
    <border>
      <left style="medium">
        <color auto="1"/>
      </left>
      <right/>
      <top/>
      <bottom/>
      <diagonal/>
    </border>
    <border>
      <left style="medium">
        <color auto="1"/>
      </left>
      <right/>
      <top style="medium">
        <color auto="1"/>
      </top>
      <bottom style="medium">
        <color auto="1"/>
      </bottom>
      <diagonal/>
    </border>
    <border>
      <left style="medium">
        <color auto="1"/>
      </left>
      <right style="medium">
        <color auto="1"/>
      </right>
      <top style="medium">
        <color auto="1"/>
      </top>
      <bottom/>
      <diagonal/>
    </border>
    <border>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auto="1"/>
      </right>
      <top/>
      <bottom/>
      <diagonal/>
    </border>
    <border>
      <left style="thin">
        <color auto="1"/>
      </left>
      <right/>
      <top style="medium">
        <color auto="1"/>
      </top>
      <bottom/>
      <diagonal/>
    </border>
    <border>
      <left style="thin">
        <color auto="1"/>
      </left>
      <right/>
      <top/>
      <bottom/>
      <diagonal/>
    </border>
    <border>
      <left style="thin">
        <color auto="1"/>
      </left>
      <right/>
      <top/>
      <bottom style="medium">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s>
  <cellStyleXfs count="20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cellStyleXfs>
  <cellXfs count="261">
    <xf numFmtId="0" fontId="0" fillId="0" borderId="0" xfId="0"/>
    <xf numFmtId="0" fontId="0" fillId="0" borderId="0" xfId="0" applyAlignment="1">
      <alignment horizontal="left"/>
    </xf>
    <xf numFmtId="0" fontId="0" fillId="10" borderId="0" xfId="0" applyFill="1"/>
    <xf numFmtId="0" fontId="4" fillId="11" borderId="0" xfId="0" applyFont="1" applyFill="1"/>
    <xf numFmtId="0" fontId="5" fillId="0" borderId="0" xfId="0" applyFont="1"/>
    <xf numFmtId="0" fontId="6" fillId="11" borderId="0" xfId="0" applyFont="1" applyFill="1" applyAlignment="1">
      <alignment horizontal="left"/>
    </xf>
    <xf numFmtId="0" fontId="4" fillId="11" borderId="0" xfId="0" applyFont="1" applyFill="1" applyBorder="1" applyAlignment="1">
      <alignment horizontal="left"/>
    </xf>
    <xf numFmtId="0" fontId="4" fillId="11" borderId="0" xfId="0" applyFont="1" applyFill="1" applyAlignment="1">
      <alignment horizontal="left"/>
    </xf>
    <xf numFmtId="0" fontId="4" fillId="11" borderId="0" xfId="0" applyFont="1" applyFill="1" applyAlignment="1">
      <alignment horizontal="right"/>
    </xf>
    <xf numFmtId="0" fontId="7" fillId="11" borderId="0" xfId="0" applyFont="1" applyFill="1" applyAlignment="1">
      <alignment horizontal="center"/>
    </xf>
    <xf numFmtId="0" fontId="4" fillId="11" borderId="0" xfId="0" applyFont="1" applyFill="1" applyAlignment="1">
      <alignment horizontal="center"/>
    </xf>
    <xf numFmtId="0" fontId="7" fillId="11" borderId="0" xfId="0" applyFont="1" applyFill="1" applyAlignment="1">
      <alignment horizontal="center" wrapText="1"/>
    </xf>
    <xf numFmtId="0" fontId="7" fillId="11" borderId="0" xfId="0" applyFont="1" applyFill="1"/>
    <xf numFmtId="0" fontId="4" fillId="11" borderId="1" xfId="0" applyFont="1" applyFill="1" applyBorder="1" applyAlignment="1">
      <alignment horizontal="center"/>
    </xf>
    <xf numFmtId="0" fontId="8" fillId="11" borderId="0" xfId="0" applyFont="1" applyFill="1" applyAlignment="1">
      <alignment horizontal="center"/>
    </xf>
    <xf numFmtId="1" fontId="4" fillId="11" borderId="1" xfId="0" applyNumberFormat="1" applyFont="1" applyFill="1" applyBorder="1" applyAlignment="1">
      <alignment horizontal="center"/>
    </xf>
    <xf numFmtId="1" fontId="4" fillId="11" borderId="0" xfId="0" applyNumberFormat="1" applyFont="1" applyFill="1" applyBorder="1"/>
    <xf numFmtId="0" fontId="9" fillId="11" borderId="0" xfId="0" applyFont="1" applyFill="1" applyBorder="1" applyAlignment="1">
      <alignment horizontal="left"/>
    </xf>
    <xf numFmtId="0" fontId="5" fillId="12" borderId="0" xfId="0" applyFont="1" applyFill="1"/>
    <xf numFmtId="0" fontId="14" fillId="0" borderId="5" xfId="0" applyFont="1" applyBorder="1" applyAlignment="1">
      <alignment horizontal="center" vertical="center" wrapText="1"/>
    </xf>
    <xf numFmtId="0" fontId="14" fillId="0" borderId="5" xfId="0" applyFont="1" applyBorder="1" applyAlignment="1" applyProtection="1">
      <alignment vertical="center" wrapText="1"/>
      <protection locked="0"/>
    </xf>
    <xf numFmtId="0" fontId="15" fillId="0" borderId="5" xfId="0" applyFont="1" applyBorder="1" applyAlignment="1">
      <alignment horizontal="center" vertical="center" wrapText="1"/>
    </xf>
    <xf numFmtId="0" fontId="16" fillId="0" borderId="1" xfId="0" applyFont="1" applyBorder="1" applyAlignment="1">
      <alignment horizontal="center" vertical="center" wrapText="1"/>
    </xf>
    <xf numFmtId="0" fontId="14" fillId="0" borderId="8" xfId="0" applyFont="1" applyBorder="1" applyAlignment="1">
      <alignment vertical="center" wrapText="1"/>
    </xf>
    <xf numFmtId="0" fontId="14" fillId="0" borderId="0" xfId="0" applyFont="1" applyBorder="1" applyAlignment="1">
      <alignment horizontal="center" vertical="center" wrapText="1"/>
    </xf>
    <xf numFmtId="0" fontId="5" fillId="0" borderId="0" xfId="0" applyFont="1" applyAlignment="1">
      <alignment wrapText="1"/>
    </xf>
    <xf numFmtId="0" fontId="11" fillId="12" borderId="13" xfId="0" applyFont="1" applyFill="1" applyBorder="1" applyAlignment="1">
      <alignment horizontal="center" vertical="center" wrapText="1"/>
    </xf>
    <xf numFmtId="0" fontId="18" fillId="12" borderId="9" xfId="0" applyFont="1" applyFill="1" applyBorder="1" applyAlignment="1">
      <alignment horizontal="center" vertical="center" wrapText="1"/>
    </xf>
    <xf numFmtId="0" fontId="10" fillId="12" borderId="13" xfId="0" applyFont="1" applyFill="1" applyBorder="1" applyAlignment="1">
      <alignment horizontal="center" vertical="center" wrapText="1"/>
    </xf>
    <xf numFmtId="0" fontId="10" fillId="12" borderId="8"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5" xfId="0" applyFont="1" applyFill="1" applyBorder="1" applyAlignment="1">
      <alignment vertical="center" wrapText="1"/>
    </xf>
    <xf numFmtId="0" fontId="19" fillId="0" borderId="6" xfId="65" applyFont="1" applyFill="1" applyBorder="1" applyAlignment="1" applyProtection="1">
      <alignment horizontal="center" vertical="center" wrapText="1"/>
      <protection locked="0"/>
    </xf>
    <xf numFmtId="0" fontId="16" fillId="0" borderId="5" xfId="0" applyFont="1" applyFill="1" applyBorder="1" applyAlignment="1" applyProtection="1">
      <alignment horizontal="center" vertical="center" wrapText="1"/>
      <protection locked="0"/>
    </xf>
    <xf numFmtId="0" fontId="16" fillId="0" borderId="5" xfId="0" applyFont="1" applyFill="1" applyBorder="1" applyAlignment="1">
      <alignment horizontal="center" vertical="center" wrapText="1"/>
    </xf>
    <xf numFmtId="0" fontId="16" fillId="0" borderId="1" xfId="0" applyFont="1" applyFill="1" applyBorder="1" applyAlignment="1" applyProtection="1">
      <alignment horizontal="center" vertical="center" wrapText="1"/>
      <protection locked="0"/>
    </xf>
    <xf numFmtId="0" fontId="16" fillId="0" borderId="6" xfId="0" applyFont="1" applyFill="1" applyBorder="1" applyAlignment="1" applyProtection="1">
      <alignment horizontal="center" vertical="center" wrapText="1"/>
      <protection locked="0"/>
    </xf>
    <xf numFmtId="0" fontId="22" fillId="0" borderId="6" xfId="65" applyFont="1" applyFill="1" applyBorder="1" applyAlignment="1" applyProtection="1">
      <alignment horizontal="center" vertical="center" wrapText="1"/>
      <protection locked="0"/>
    </xf>
    <xf numFmtId="0" fontId="5" fillId="0" borderId="0" xfId="0" applyFont="1" applyFill="1"/>
    <xf numFmtId="0" fontId="5" fillId="4" borderId="0" xfId="0" applyFont="1" applyFill="1"/>
    <xf numFmtId="0" fontId="17" fillId="0" borderId="0" xfId="0" applyFont="1" applyBorder="1" applyAlignment="1">
      <alignment horizontal="center" vertical="center" wrapText="1"/>
    </xf>
    <xf numFmtId="0" fontId="5" fillId="0" borderId="0" xfId="0" applyFont="1" applyAlignment="1" applyProtection="1">
      <alignment wrapText="1"/>
      <protection locked="0"/>
    </xf>
    <xf numFmtId="0" fontId="5" fillId="0" borderId="0" xfId="0" applyFont="1" applyProtection="1">
      <protection locked="0"/>
    </xf>
    <xf numFmtId="0" fontId="5" fillId="4" borderId="0" xfId="0" applyFont="1" applyFill="1" applyAlignment="1">
      <alignment wrapText="1"/>
    </xf>
    <xf numFmtId="0" fontId="14" fillId="11" borderId="1" xfId="0" applyFont="1" applyFill="1" applyBorder="1" applyAlignment="1">
      <alignment vertical="center" wrapText="1"/>
    </xf>
    <xf numFmtId="0" fontId="14" fillId="11" borderId="5" xfId="0" applyFont="1" applyFill="1" applyBorder="1" applyAlignment="1">
      <alignment vertical="center" wrapText="1"/>
    </xf>
    <xf numFmtId="0" fontId="14" fillId="11" borderId="12" xfId="0" applyFont="1" applyFill="1" applyBorder="1" applyAlignment="1">
      <alignment vertical="center" wrapText="1"/>
    </xf>
    <xf numFmtId="0" fontId="14" fillId="11" borderId="6" xfId="0" applyFont="1" applyFill="1" applyBorder="1" applyAlignment="1">
      <alignment vertical="center" wrapText="1"/>
    </xf>
    <xf numFmtId="0" fontId="14" fillId="0" borderId="5" xfId="0" applyFont="1" applyBorder="1" applyAlignment="1" applyProtection="1">
      <alignment horizontal="left" vertical="center" wrapText="1"/>
      <protection locked="0"/>
    </xf>
    <xf numFmtId="0" fontId="17" fillId="0" borderId="5" xfId="0" applyFont="1" applyBorder="1" applyAlignment="1">
      <alignment vertical="center" wrapText="1"/>
    </xf>
    <xf numFmtId="0" fontId="14" fillId="0" borderId="1" xfId="0" applyFont="1" applyBorder="1" applyAlignment="1">
      <alignment vertical="center" wrapText="1"/>
    </xf>
    <xf numFmtId="0" fontId="14" fillId="11" borderId="7" xfId="0" applyFont="1" applyFill="1" applyBorder="1" applyAlignment="1">
      <alignment horizontal="right" vertical="center" wrapText="1"/>
    </xf>
    <xf numFmtId="0" fontId="14" fillId="11" borderId="7" xfId="0" applyFont="1" applyFill="1" applyBorder="1" applyAlignment="1">
      <alignment horizontal="center" vertical="center" wrapText="1"/>
    </xf>
    <xf numFmtId="0" fontId="17" fillId="0" borderId="11" xfId="0" applyFont="1" applyBorder="1" applyAlignment="1">
      <alignment vertical="center" wrapText="1"/>
    </xf>
    <xf numFmtId="0" fontId="17" fillId="0" borderId="0" xfId="0" applyFont="1" applyBorder="1" applyAlignment="1">
      <alignment vertical="center" wrapText="1"/>
    </xf>
    <xf numFmtId="0" fontId="17" fillId="0" borderId="17" xfId="0" applyFont="1" applyBorder="1" applyAlignment="1">
      <alignment vertical="center" wrapText="1"/>
    </xf>
    <xf numFmtId="0" fontId="17" fillId="0" borderId="4" xfId="0" applyFont="1" applyBorder="1" applyAlignment="1">
      <alignment vertical="center" wrapText="1"/>
    </xf>
    <xf numFmtId="0" fontId="17" fillId="0" borderId="10" xfId="0" applyFont="1" applyBorder="1" applyAlignment="1">
      <alignment vertical="center" wrapText="1"/>
    </xf>
    <xf numFmtId="0" fontId="5" fillId="0" borderId="0" xfId="0" applyFont="1" applyAlignment="1">
      <alignment horizontal="left"/>
    </xf>
    <xf numFmtId="0" fontId="5" fillId="0" borderId="0" xfId="0" applyFont="1" applyAlignment="1">
      <alignment horizontal="center"/>
    </xf>
    <xf numFmtId="0" fontId="18" fillId="12" borderId="13" xfId="0" applyFont="1" applyFill="1" applyBorder="1" applyAlignment="1">
      <alignment horizontal="center" vertical="center" textRotation="90" wrapText="1"/>
    </xf>
    <xf numFmtId="0" fontId="25" fillId="12" borderId="13" xfId="65" applyFont="1" applyFill="1" applyBorder="1" applyAlignment="1" applyProtection="1">
      <alignment horizontal="center" vertical="center" textRotation="90" wrapText="1"/>
      <protection locked="0"/>
    </xf>
    <xf numFmtId="0" fontId="5" fillId="0" borderId="1" xfId="0" applyFont="1" applyBorder="1"/>
    <xf numFmtId="0" fontId="28" fillId="0" borderId="0" xfId="0" applyFont="1" applyAlignment="1">
      <alignment vertical="center"/>
    </xf>
    <xf numFmtId="0" fontId="14" fillId="0" borderId="0" xfId="0" applyFont="1"/>
    <xf numFmtId="0" fontId="5" fillId="0" borderId="1" xfId="0" applyFont="1" applyBorder="1" applyAlignment="1">
      <alignment wrapText="1"/>
    </xf>
    <xf numFmtId="0" fontId="28" fillId="9" borderId="3" xfId="0" applyFont="1" applyFill="1" applyBorder="1" applyAlignment="1">
      <alignment vertical="center" wrapText="1"/>
    </xf>
    <xf numFmtId="0" fontId="28" fillId="9" borderId="5" xfId="0" applyFont="1" applyFill="1" applyBorder="1" applyAlignment="1">
      <alignment vertical="center" wrapText="1"/>
    </xf>
    <xf numFmtId="0" fontId="28" fillId="8" borderId="8" xfId="0" applyFont="1" applyFill="1" applyBorder="1" applyAlignment="1">
      <alignment vertical="center" wrapText="1"/>
    </xf>
    <xf numFmtId="0" fontId="28" fillId="8" borderId="9" xfId="0" applyFont="1" applyFill="1" applyBorder="1" applyAlignment="1">
      <alignment vertical="center" wrapText="1"/>
    </xf>
    <xf numFmtId="0" fontId="28" fillId="9" borderId="17" xfId="0" applyFont="1" applyFill="1" applyBorder="1" applyAlignment="1">
      <alignment vertical="center" wrapText="1"/>
    </xf>
    <xf numFmtId="0" fontId="5" fillId="8" borderId="8" xfId="0" applyFont="1" applyFill="1" applyBorder="1" applyAlignment="1">
      <alignment vertical="center" wrapText="1"/>
    </xf>
    <xf numFmtId="0" fontId="5" fillId="0" borderId="11" xfId="0" applyFont="1" applyBorder="1" applyAlignment="1"/>
    <xf numFmtId="0" fontId="5" fillId="0" borderId="0" xfId="0" applyFont="1" applyBorder="1" applyAlignment="1"/>
    <xf numFmtId="0" fontId="5" fillId="0" borderId="17" xfId="0" applyFont="1" applyBorder="1" applyAlignment="1"/>
    <xf numFmtId="0" fontId="5" fillId="0" borderId="4" xfId="0" applyFont="1" applyBorder="1" applyAlignment="1"/>
    <xf numFmtId="0" fontId="5" fillId="0" borderId="10" xfId="0" applyFont="1" applyBorder="1" applyAlignment="1"/>
    <xf numFmtId="0" fontId="5" fillId="0" borderId="5" xfId="0" applyFont="1" applyBorder="1" applyAlignment="1"/>
    <xf numFmtId="0" fontId="5" fillId="0" borderId="0" xfId="0" applyFont="1" applyAlignment="1">
      <alignment vertical="top" wrapText="1"/>
    </xf>
    <xf numFmtId="0" fontId="16" fillId="0" borderId="5" xfId="0" applyFont="1" applyBorder="1" applyAlignment="1" applyProtection="1">
      <alignment vertical="center" wrapText="1"/>
      <protection locked="0"/>
    </xf>
    <xf numFmtId="0" fontId="31" fillId="0" borderId="5" xfId="0" applyFont="1" applyBorder="1" applyAlignment="1">
      <alignment horizontal="center" vertical="center" wrapText="1"/>
    </xf>
    <xf numFmtId="0" fontId="14" fillId="3" borderId="1" xfId="0" applyFont="1" applyFill="1" applyBorder="1" applyAlignment="1">
      <alignment vertical="center" wrapText="1"/>
    </xf>
    <xf numFmtId="0" fontId="14" fillId="3" borderId="5"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0" fontId="14" fillId="3" borderId="8" xfId="0" applyFont="1" applyFill="1" applyBorder="1" applyAlignment="1">
      <alignment vertical="center" wrapText="1"/>
    </xf>
    <xf numFmtId="0" fontId="14" fillId="11" borderId="6" xfId="0" applyFont="1" applyFill="1" applyBorder="1" applyAlignment="1">
      <alignment horizontal="left" vertical="center" wrapText="1"/>
    </xf>
    <xf numFmtId="0" fontId="34" fillId="12" borderId="1" xfId="0" applyFont="1" applyFill="1" applyBorder="1" applyAlignment="1">
      <alignment horizontal="center" vertical="center" textRotation="90" wrapText="1"/>
    </xf>
    <xf numFmtId="0" fontId="27" fillId="12" borderId="2" xfId="65" applyFont="1" applyFill="1" applyBorder="1" applyAlignment="1">
      <alignment horizontal="center" vertical="center" wrapText="1"/>
    </xf>
    <xf numFmtId="0" fontId="27" fillId="12" borderId="5" xfId="65" applyFont="1" applyFill="1" applyBorder="1" applyAlignment="1">
      <alignment horizontal="center" vertical="center" wrapText="1"/>
    </xf>
    <xf numFmtId="0" fontId="34" fillId="12" borderId="5" xfId="0" applyFont="1" applyFill="1" applyBorder="1" applyAlignment="1">
      <alignment horizontal="center" vertical="center" textRotation="90" wrapText="1"/>
    </xf>
    <xf numFmtId="0" fontId="25" fillId="12" borderId="5" xfId="65" applyFont="1" applyFill="1" applyBorder="1" applyAlignment="1">
      <alignment horizontal="center" vertical="center" textRotation="90" wrapText="1"/>
    </xf>
    <xf numFmtId="0" fontId="34" fillId="12" borderId="9"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37" fillId="5" borderId="0" xfId="0" applyFont="1" applyFill="1" applyAlignment="1">
      <alignment horizontal="left" vertical="center"/>
    </xf>
    <xf numFmtId="0" fontId="5" fillId="5" borderId="0" xfId="0" applyFont="1" applyFill="1"/>
    <xf numFmtId="0" fontId="38" fillId="5" borderId="0" xfId="0" applyFont="1" applyFill="1" applyAlignment="1" applyProtection="1">
      <alignment horizontal="left" vertical="center"/>
    </xf>
    <xf numFmtId="0" fontId="37" fillId="5" borderId="0" xfId="0" applyFont="1" applyFill="1" applyAlignment="1" applyProtection="1">
      <alignment horizontal="left" vertical="center"/>
    </xf>
    <xf numFmtId="0" fontId="5" fillId="5" borderId="0" xfId="0" applyFont="1" applyFill="1" applyBorder="1"/>
    <xf numFmtId="0" fontId="37" fillId="6" borderId="0" xfId="0" applyFont="1" applyFill="1" applyAlignment="1">
      <alignment horizontal="left" vertical="center"/>
    </xf>
    <xf numFmtId="0" fontId="5" fillId="6" borderId="0" xfId="0" applyFont="1" applyFill="1"/>
    <xf numFmtId="0" fontId="39" fillId="12" borderId="13" xfId="0" applyFont="1" applyFill="1" applyBorder="1" applyAlignment="1">
      <alignment horizontal="center" vertical="center" wrapText="1"/>
    </xf>
    <xf numFmtId="0" fontId="40" fillId="12" borderId="13" xfId="0" applyFont="1" applyFill="1" applyBorder="1" applyAlignment="1">
      <alignment horizontal="center" vertical="center" wrapText="1"/>
    </xf>
    <xf numFmtId="0" fontId="41" fillId="0" borderId="1" xfId="0" applyFont="1" applyBorder="1" applyAlignment="1" applyProtection="1">
      <alignment horizontal="left" vertical="top" wrapText="1"/>
      <protection locked="0"/>
    </xf>
    <xf numFmtId="0" fontId="1" fillId="4" borderId="0" xfId="65" applyFill="1" applyAlignment="1">
      <alignment horizontal="left" vertical="center"/>
    </xf>
    <xf numFmtId="0" fontId="1" fillId="12" borderId="1" xfId="65" applyFill="1" applyBorder="1" applyAlignment="1">
      <alignment horizontal="center" vertical="center" textRotation="90" wrapText="1"/>
    </xf>
    <xf numFmtId="0" fontId="14" fillId="0" borderId="6" xfId="0" applyFont="1" applyFill="1" applyBorder="1" applyAlignment="1" applyProtection="1">
      <alignment horizontal="center" vertical="center" wrapText="1"/>
      <protection locked="0"/>
    </xf>
    <xf numFmtId="0" fontId="14" fillId="0" borderId="5" xfId="0" applyFont="1" applyFill="1" applyBorder="1" applyAlignment="1" applyProtection="1">
      <alignment horizontal="center" vertical="center" wrapText="1"/>
      <protection locked="0"/>
    </xf>
    <xf numFmtId="0" fontId="5" fillId="0" borderId="1" xfId="0" applyFont="1" applyBorder="1" applyAlignment="1" applyProtection="1">
      <alignment vertical="top" wrapText="1"/>
      <protection locked="0"/>
    </xf>
    <xf numFmtId="0" fontId="33" fillId="0" borderId="1" xfId="0" applyFont="1" applyBorder="1" applyAlignment="1" applyProtection="1">
      <alignment vertical="top" wrapText="1"/>
      <protection locked="0"/>
    </xf>
    <xf numFmtId="0" fontId="5" fillId="2" borderId="1" xfId="0" applyFont="1" applyFill="1" applyBorder="1" applyProtection="1">
      <protection locked="0"/>
    </xf>
    <xf numFmtId="0" fontId="14" fillId="14" borderId="5" xfId="0" applyFont="1" applyFill="1" applyBorder="1" applyAlignment="1">
      <alignment horizontal="center" vertical="center" wrapText="1"/>
    </xf>
    <xf numFmtId="0" fontId="14" fillId="14" borderId="5" xfId="0" applyFont="1" applyFill="1" applyBorder="1" applyAlignment="1">
      <alignment vertical="center" wrapText="1"/>
    </xf>
    <xf numFmtId="0" fontId="16" fillId="14" borderId="1" xfId="0" applyFont="1" applyFill="1" applyBorder="1" applyAlignment="1">
      <alignment horizontal="center" vertical="center" wrapText="1"/>
    </xf>
    <xf numFmtId="0" fontId="16" fillId="14" borderId="5" xfId="0" applyFont="1" applyFill="1" applyBorder="1" applyAlignment="1">
      <alignment vertical="center" wrapText="1"/>
    </xf>
    <xf numFmtId="0" fontId="30" fillId="14" borderId="5" xfId="65" applyFont="1" applyFill="1" applyBorder="1" applyAlignment="1" applyProtection="1">
      <alignment horizontal="center" vertical="center" wrapText="1"/>
      <protection locked="0"/>
    </xf>
    <xf numFmtId="0" fontId="16" fillId="14" borderId="5" xfId="0" applyFont="1" applyFill="1" applyBorder="1" applyAlignment="1">
      <alignment horizontal="center" vertical="center" wrapText="1"/>
    </xf>
    <xf numFmtId="0" fontId="14" fillId="14" borderId="1" xfId="0" applyFont="1" applyFill="1" applyBorder="1" applyAlignment="1">
      <alignment horizontal="center" vertical="center" wrapText="1"/>
    </xf>
    <xf numFmtId="0" fontId="14" fillId="14" borderId="1" xfId="0" applyFont="1" applyFill="1" applyBorder="1" applyAlignment="1">
      <alignment vertical="center" wrapText="1"/>
    </xf>
    <xf numFmtId="0" fontId="14" fillId="14" borderId="8" xfId="0" applyFont="1" applyFill="1" applyBorder="1" applyAlignment="1">
      <alignment vertical="center" wrapText="1"/>
    </xf>
    <xf numFmtId="0" fontId="16" fillId="14" borderId="1" xfId="0" applyFont="1" applyFill="1" applyBorder="1" applyAlignment="1">
      <alignment vertical="center" wrapText="1"/>
    </xf>
    <xf numFmtId="0" fontId="16" fillId="14" borderId="6" xfId="0" applyFont="1" applyFill="1" applyBorder="1" applyAlignment="1">
      <alignment horizontal="center" vertical="center" wrapText="1"/>
    </xf>
    <xf numFmtId="0" fontId="16" fillId="14" borderId="8" xfId="0" applyFont="1" applyFill="1" applyBorder="1" applyAlignment="1">
      <alignment vertical="center" wrapText="1"/>
    </xf>
    <xf numFmtId="0" fontId="19" fillId="14" borderId="6" xfId="65" applyFont="1" applyFill="1" applyBorder="1" applyAlignment="1" applyProtection="1">
      <alignment horizontal="center" vertical="center" wrapText="1"/>
      <protection locked="0"/>
    </xf>
    <xf numFmtId="0" fontId="22" fillId="14" borderId="6" xfId="65" applyFont="1" applyFill="1" applyBorder="1" applyAlignment="1" applyProtection="1">
      <alignment horizontal="center" vertical="center" wrapText="1"/>
      <protection locked="0"/>
    </xf>
    <xf numFmtId="0" fontId="14" fillId="14" borderId="13" xfId="0" applyFont="1" applyFill="1" applyBorder="1" applyAlignment="1">
      <alignment vertical="center" wrapText="1"/>
    </xf>
    <xf numFmtId="0" fontId="14" fillId="14" borderId="10" xfId="0" applyFont="1" applyFill="1" applyBorder="1" applyAlignment="1">
      <alignment horizontal="center" vertical="center" wrapText="1"/>
    </xf>
    <xf numFmtId="0" fontId="16" fillId="14" borderId="10" xfId="0" applyFont="1" applyFill="1" applyBorder="1" applyAlignment="1">
      <alignment horizontal="center" vertical="center" wrapText="1"/>
    </xf>
    <xf numFmtId="0" fontId="14" fillId="14" borderId="5" xfId="0" applyFont="1" applyFill="1" applyBorder="1" applyAlignment="1">
      <alignment horizontal="left" vertical="center" wrapText="1"/>
    </xf>
    <xf numFmtId="0" fontId="14" fillId="14" borderId="9" xfId="0" applyFont="1" applyFill="1" applyBorder="1" applyAlignment="1">
      <alignment vertical="center" wrapText="1"/>
    </xf>
    <xf numFmtId="0" fontId="30" fillId="14" borderId="5" xfId="65" applyFont="1" applyFill="1" applyBorder="1" applyAlignment="1">
      <alignment horizontal="center" vertical="center" wrapText="1"/>
    </xf>
    <xf numFmtId="0" fontId="14" fillId="14" borderId="8" xfId="0" applyFont="1" applyFill="1" applyBorder="1" applyAlignment="1">
      <alignment horizontal="center" vertical="center" wrapText="1"/>
    </xf>
    <xf numFmtId="0" fontId="16" fillId="14" borderId="8" xfId="0" applyFont="1" applyFill="1" applyBorder="1" applyAlignment="1">
      <alignment horizontal="center" vertical="center" wrapText="1"/>
    </xf>
    <xf numFmtId="1" fontId="4" fillId="11" borderId="0" xfId="0" applyNumberFormat="1" applyFont="1" applyFill="1"/>
    <xf numFmtId="1" fontId="5" fillId="0" borderId="0" xfId="0" applyNumberFormat="1" applyFont="1"/>
    <xf numFmtId="1" fontId="44" fillId="11" borderId="1" xfId="0" applyNumberFormat="1" applyFont="1" applyFill="1" applyBorder="1" applyAlignment="1">
      <alignment horizontal="center" vertical="center" wrapText="1"/>
    </xf>
    <xf numFmtId="0" fontId="4" fillId="11" borderId="1" xfId="0" applyFont="1" applyFill="1" applyBorder="1" applyAlignment="1">
      <alignment horizontal="center" vertical="center"/>
    </xf>
    <xf numFmtId="0" fontId="45" fillId="0" borderId="0" xfId="0" applyFont="1"/>
    <xf numFmtId="0" fontId="5" fillId="0" borderId="12" xfId="0" applyFont="1" applyBorder="1" applyAlignment="1" applyProtection="1">
      <alignment horizontal="center" vertical="top" wrapText="1"/>
      <protection locked="0"/>
    </xf>
    <xf numFmtId="0" fontId="5" fillId="0" borderId="7" xfId="0" applyFont="1" applyBorder="1" applyAlignment="1" applyProtection="1">
      <alignment horizontal="center" vertical="top" wrapText="1"/>
      <protection locked="0"/>
    </xf>
    <xf numFmtId="0" fontId="5" fillId="0" borderId="6" xfId="0" applyFont="1" applyBorder="1" applyAlignment="1" applyProtection="1">
      <alignment horizontal="center" vertical="top" wrapText="1"/>
      <protection locked="0"/>
    </xf>
    <xf numFmtId="0" fontId="14" fillId="14" borderId="13" xfId="0" applyFont="1" applyFill="1" applyBorder="1" applyAlignment="1">
      <alignment horizontal="left" vertical="center" wrapText="1"/>
    </xf>
    <xf numFmtId="0" fontId="14" fillId="14" borderId="9" xfId="0" applyFont="1" applyFill="1" applyBorder="1" applyAlignment="1">
      <alignment horizontal="left" vertical="center" wrapText="1"/>
    </xf>
    <xf numFmtId="0" fontId="14" fillId="14" borderId="8" xfId="0" applyFont="1" applyFill="1" applyBorder="1" applyAlignment="1">
      <alignment horizontal="left" vertical="center" wrapText="1"/>
    </xf>
    <xf numFmtId="0" fontId="14" fillId="14" borderId="13" xfId="0" applyFont="1" applyFill="1" applyBorder="1" applyAlignment="1">
      <alignment vertical="center" wrapText="1"/>
    </xf>
    <xf numFmtId="0" fontId="14" fillId="14" borderId="9" xfId="0" applyFont="1" applyFill="1" applyBorder="1" applyAlignment="1">
      <alignment vertical="center" wrapText="1"/>
    </xf>
    <xf numFmtId="0" fontId="14" fillId="14" borderId="8" xfId="0" applyFont="1" applyFill="1" applyBorder="1" applyAlignment="1">
      <alignment vertical="center" wrapText="1"/>
    </xf>
    <xf numFmtId="0" fontId="39" fillId="12" borderId="15" xfId="0" applyFont="1" applyFill="1" applyBorder="1" applyAlignment="1">
      <alignment horizontal="center" vertical="center" wrapText="1"/>
    </xf>
    <xf numFmtId="0" fontId="39" fillId="12" borderId="16" xfId="0" applyFont="1" applyFill="1" applyBorder="1" applyAlignment="1">
      <alignment horizontal="center" vertical="center" wrapText="1"/>
    </xf>
    <xf numFmtId="0" fontId="13" fillId="12" borderId="21" xfId="0" applyFont="1" applyFill="1" applyBorder="1" applyAlignment="1">
      <alignment horizontal="center" vertical="center" wrapText="1"/>
    </xf>
    <xf numFmtId="0" fontId="13" fillId="12" borderId="22" xfId="0" applyFont="1" applyFill="1" applyBorder="1" applyAlignment="1">
      <alignment horizontal="center" vertical="center" wrapText="1"/>
    </xf>
    <xf numFmtId="0" fontId="39" fillId="12" borderId="2" xfId="0" applyFont="1" applyFill="1" applyBorder="1" applyAlignment="1">
      <alignment horizontal="left" vertical="top" wrapText="1"/>
    </xf>
    <xf numFmtId="0" fontId="39" fillId="12" borderId="14" xfId="0" applyFont="1" applyFill="1" applyBorder="1" applyAlignment="1">
      <alignment horizontal="left" vertical="top" wrapText="1"/>
    </xf>
    <xf numFmtId="0" fontId="39" fillId="12" borderId="3" xfId="0" applyFont="1" applyFill="1" applyBorder="1" applyAlignment="1">
      <alignment horizontal="left" vertical="top" wrapText="1"/>
    </xf>
    <xf numFmtId="0" fontId="12" fillId="12" borderId="4" xfId="0" applyFont="1" applyFill="1" applyBorder="1" applyAlignment="1">
      <alignment horizontal="left" vertical="top" wrapText="1"/>
    </xf>
    <xf numFmtId="0" fontId="12" fillId="12" borderId="10" xfId="0" applyFont="1" applyFill="1" applyBorder="1" applyAlignment="1">
      <alignment horizontal="left" vertical="top" wrapText="1"/>
    </xf>
    <xf numFmtId="0" fontId="12" fillId="12" borderId="5" xfId="0" applyFont="1" applyFill="1" applyBorder="1" applyAlignment="1">
      <alignment horizontal="left" vertical="top" wrapText="1"/>
    </xf>
    <xf numFmtId="0" fontId="17" fillId="0" borderId="11" xfId="0" applyFont="1" applyBorder="1" applyAlignment="1">
      <alignment horizontal="left" vertical="center" wrapText="1"/>
    </xf>
    <xf numFmtId="0" fontId="17" fillId="0" borderId="0" xfId="0" applyFont="1" applyBorder="1" applyAlignment="1">
      <alignment horizontal="left" vertical="center" wrapText="1"/>
    </xf>
    <xf numFmtId="0" fontId="17" fillId="0" borderId="12"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39" fillId="12" borderId="2" xfId="0" applyFont="1" applyFill="1" applyBorder="1" applyAlignment="1" applyProtection="1">
      <alignment horizontal="left" vertical="top" wrapText="1"/>
      <protection locked="0"/>
    </xf>
    <xf numFmtId="0" fontId="39" fillId="12" borderId="14" xfId="0" applyFont="1" applyFill="1" applyBorder="1" applyAlignment="1" applyProtection="1">
      <alignment horizontal="left" vertical="top" wrapText="1"/>
      <protection locked="0"/>
    </xf>
    <xf numFmtId="0" fontId="39" fillId="12" borderId="3" xfId="0" applyFont="1" applyFill="1" applyBorder="1" applyAlignment="1" applyProtection="1">
      <alignment horizontal="left" vertical="top" wrapText="1"/>
      <protection locked="0"/>
    </xf>
    <xf numFmtId="0" fontId="43" fillId="4" borderId="11" xfId="0" applyFont="1" applyFill="1" applyBorder="1" applyAlignment="1">
      <alignment horizontal="left" vertical="center" wrapText="1"/>
    </xf>
    <xf numFmtId="0" fontId="43" fillId="4" borderId="0" xfId="0" applyFont="1" applyFill="1" applyBorder="1" applyAlignment="1">
      <alignment horizontal="left" vertical="center" wrapText="1"/>
    </xf>
    <xf numFmtId="0" fontId="43" fillId="4" borderId="12" xfId="0" applyFont="1" applyFill="1" applyBorder="1" applyAlignment="1">
      <alignment horizontal="left" vertical="center" wrapText="1"/>
    </xf>
    <xf numFmtId="0" fontId="43" fillId="4" borderId="7" xfId="0" applyFont="1" applyFill="1" applyBorder="1" applyAlignment="1">
      <alignment horizontal="left" vertical="center" wrapText="1"/>
    </xf>
    <xf numFmtId="0" fontId="21" fillId="7" borderId="12" xfId="0" applyFont="1" applyFill="1" applyBorder="1" applyAlignment="1">
      <alignment horizontal="left"/>
    </xf>
    <xf numFmtId="0" fontId="21" fillId="7" borderId="7" xfId="0" applyFont="1" applyFill="1" applyBorder="1" applyAlignment="1">
      <alignment horizontal="left"/>
    </xf>
    <xf numFmtId="0" fontId="21" fillId="7" borderId="6" xfId="0" applyFont="1" applyFill="1" applyBorder="1" applyAlignment="1">
      <alignment horizontal="left"/>
    </xf>
    <xf numFmtId="0" fontId="10" fillId="12" borderId="2" xfId="0" applyFont="1" applyFill="1" applyBorder="1" applyAlignment="1">
      <alignment horizontal="left" vertical="center" wrapText="1"/>
    </xf>
    <xf numFmtId="0" fontId="10" fillId="12" borderId="14" xfId="0" applyFont="1" applyFill="1" applyBorder="1" applyAlignment="1">
      <alignment horizontal="left" vertical="center" wrapText="1"/>
    </xf>
    <xf numFmtId="0" fontId="10" fillId="12" borderId="3" xfId="0" applyFont="1" applyFill="1" applyBorder="1" applyAlignment="1">
      <alignment horizontal="left" vertical="center" wrapText="1"/>
    </xf>
    <xf numFmtId="0" fontId="10" fillId="12" borderId="4" xfId="0" applyFont="1" applyFill="1" applyBorder="1" applyAlignment="1">
      <alignment horizontal="left" vertical="center" wrapText="1"/>
    </xf>
    <xf numFmtId="0" fontId="10" fillId="12" borderId="10" xfId="0" applyFont="1" applyFill="1" applyBorder="1" applyAlignment="1">
      <alignment horizontal="left" vertical="center" wrapText="1"/>
    </xf>
    <xf numFmtId="0" fontId="10" fillId="12" borderId="5" xfId="0" applyFont="1" applyFill="1" applyBorder="1" applyAlignment="1">
      <alignment horizontal="left" vertical="center" wrapText="1"/>
    </xf>
    <xf numFmtId="0" fontId="39" fillId="12" borderId="12" xfId="0" applyFont="1" applyFill="1" applyBorder="1" applyAlignment="1">
      <alignment horizontal="center" vertical="center" wrapText="1"/>
    </xf>
    <xf numFmtId="0" fontId="39" fillId="12" borderId="7" xfId="0" applyFont="1" applyFill="1" applyBorder="1" applyAlignment="1">
      <alignment horizontal="center" vertical="center" wrapText="1"/>
    </xf>
    <xf numFmtId="0" fontId="39" fillId="12" borderId="6" xfId="0" applyFont="1" applyFill="1" applyBorder="1" applyAlignment="1">
      <alignment horizontal="center" vertical="center" wrapText="1"/>
    </xf>
    <xf numFmtId="0" fontId="26" fillId="7" borderId="12" xfId="0" applyFont="1" applyFill="1" applyBorder="1" applyAlignment="1">
      <alignment horizontal="left" vertical="center" wrapText="1"/>
    </xf>
    <xf numFmtId="0" fontId="26" fillId="7" borderId="7" xfId="0" applyFont="1" applyFill="1" applyBorder="1" applyAlignment="1">
      <alignment horizontal="left" vertical="center" wrapText="1"/>
    </xf>
    <xf numFmtId="0" fontId="26" fillId="7" borderId="6" xfId="0" applyFont="1" applyFill="1" applyBorder="1" applyAlignment="1">
      <alignment horizontal="left" vertical="center" wrapText="1"/>
    </xf>
    <xf numFmtId="0" fontId="35" fillId="12" borderId="4" xfId="0" applyFont="1" applyFill="1" applyBorder="1" applyAlignment="1">
      <alignment horizontal="center" vertical="center" wrapText="1"/>
    </xf>
    <xf numFmtId="0" fontId="35" fillId="12" borderId="10" xfId="0" applyFont="1" applyFill="1" applyBorder="1" applyAlignment="1">
      <alignment horizontal="center" vertical="center" wrapText="1"/>
    </xf>
    <xf numFmtId="0" fontId="35" fillId="12" borderId="5" xfId="0" applyFont="1" applyFill="1" applyBorder="1" applyAlignment="1">
      <alignment horizontal="center" vertical="center" wrapText="1"/>
    </xf>
    <xf numFmtId="0" fontId="20" fillId="0" borderId="12" xfId="0" applyFont="1" applyFill="1" applyBorder="1" applyAlignment="1" applyProtection="1">
      <alignment horizontal="center" vertical="center" wrapText="1"/>
      <protection locked="0"/>
    </xf>
    <xf numFmtId="0" fontId="20" fillId="0" borderId="7" xfId="0" applyFont="1" applyFill="1" applyBorder="1" applyAlignment="1" applyProtection="1">
      <alignment horizontal="center" vertical="center" wrapText="1"/>
      <protection locked="0"/>
    </xf>
    <xf numFmtId="0" fontId="20" fillId="0" borderId="6" xfId="0" applyFont="1" applyFill="1" applyBorder="1" applyAlignment="1" applyProtection="1">
      <alignment horizontal="center" vertical="center" wrapText="1"/>
      <protection locked="0"/>
    </xf>
    <xf numFmtId="0" fontId="24" fillId="0" borderId="12" xfId="0" applyFont="1" applyFill="1" applyBorder="1" applyAlignment="1" applyProtection="1">
      <alignment horizontal="center" vertical="center" wrapText="1"/>
      <protection locked="0"/>
    </xf>
    <xf numFmtId="0" fontId="24" fillId="0" borderId="7" xfId="0" applyFont="1" applyFill="1" applyBorder="1" applyAlignment="1" applyProtection="1">
      <alignment horizontal="center" vertical="center" wrapText="1"/>
      <protection locked="0"/>
    </xf>
    <xf numFmtId="0" fontId="24" fillId="0" borderId="6" xfId="0" applyFont="1" applyFill="1" applyBorder="1" applyAlignment="1" applyProtection="1">
      <alignment horizontal="center" vertical="center" wrapText="1"/>
      <protection locked="0"/>
    </xf>
    <xf numFmtId="0" fontId="19" fillId="4" borderId="0" xfId="65" applyFont="1" applyFill="1" applyAlignment="1" applyProtection="1">
      <alignment horizontal="left" vertical="center" wrapText="1"/>
      <protection locked="0"/>
    </xf>
    <xf numFmtId="0" fontId="19" fillId="4" borderId="0" xfId="65" applyFont="1" applyFill="1" applyAlignment="1" applyProtection="1">
      <alignment horizontal="left" vertical="center"/>
      <protection locked="0"/>
    </xf>
    <xf numFmtId="0" fontId="14" fillId="0" borderId="2" xfId="0" applyFont="1" applyBorder="1" applyAlignment="1" applyProtection="1">
      <alignment horizontal="left" vertical="top" wrapText="1"/>
      <protection locked="0"/>
    </xf>
    <xf numFmtId="0" fontId="14" fillId="0" borderId="14" xfId="0" applyFont="1" applyBorder="1" applyAlignment="1" applyProtection="1">
      <alignment horizontal="left" vertical="top" wrapText="1"/>
      <protection locked="0"/>
    </xf>
    <xf numFmtId="0" fontId="14" fillId="0" borderId="3" xfId="0" applyFont="1" applyBorder="1" applyAlignment="1" applyProtection="1">
      <alignment horizontal="left" vertical="top" wrapText="1"/>
      <protection locked="0"/>
    </xf>
    <xf numFmtId="0" fontId="17" fillId="4" borderId="4" xfId="0" applyFont="1" applyFill="1" applyBorder="1" applyAlignment="1">
      <alignment horizontal="left" vertical="center" wrapText="1"/>
    </xf>
    <xf numFmtId="0" fontId="17" fillId="4" borderId="10" xfId="0" applyFont="1" applyFill="1" applyBorder="1" applyAlignment="1">
      <alignment horizontal="left" vertical="center" wrapText="1"/>
    </xf>
    <xf numFmtId="0" fontId="14" fillId="4" borderId="2" xfId="0" applyFont="1" applyFill="1" applyBorder="1" applyAlignment="1">
      <alignment horizontal="center" vertical="center" wrapText="1"/>
    </xf>
    <xf numFmtId="0" fontId="14" fillId="4" borderId="3" xfId="0" applyFont="1" applyFill="1" applyBorder="1" applyAlignment="1">
      <alignment horizontal="center" vertical="center" wrapText="1"/>
    </xf>
    <xf numFmtId="1" fontId="14" fillId="11" borderId="12" xfId="0" applyNumberFormat="1" applyFont="1" applyFill="1" applyBorder="1" applyAlignment="1">
      <alignment horizontal="center" vertical="center" wrapText="1"/>
    </xf>
    <xf numFmtId="1" fontId="14" fillId="11" borderId="7" xfId="0" applyNumberFormat="1" applyFont="1" applyFill="1" applyBorder="1" applyAlignment="1">
      <alignment horizontal="center" vertical="center" wrapText="1"/>
    </xf>
    <xf numFmtId="1" fontId="14" fillId="11" borderId="6" xfId="0" applyNumberFormat="1" applyFont="1" applyFill="1" applyBorder="1" applyAlignment="1">
      <alignment horizontal="center" vertical="center" wrapText="1"/>
    </xf>
    <xf numFmtId="0" fontId="23" fillId="7" borderId="11" xfId="0" applyFont="1" applyFill="1" applyBorder="1" applyAlignment="1">
      <alignment horizontal="left" vertical="center" wrapText="1"/>
    </xf>
    <xf numFmtId="0" fontId="23" fillId="7" borderId="0" xfId="0" applyFont="1" applyFill="1" applyBorder="1" applyAlignment="1">
      <alignment horizontal="left" vertical="center" wrapText="1"/>
    </xf>
    <xf numFmtId="1" fontId="16" fillId="4" borderId="2" xfId="0" applyNumberFormat="1"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3" fillId="12" borderId="12" xfId="0" applyFont="1" applyFill="1" applyBorder="1" applyAlignment="1">
      <alignment horizontal="center" vertical="center" wrapText="1"/>
    </xf>
    <xf numFmtId="0" fontId="13" fillId="12" borderId="7" xfId="0" applyFont="1" applyFill="1" applyBorder="1" applyAlignment="1">
      <alignment horizontal="center" vertical="center" wrapText="1"/>
    </xf>
    <xf numFmtId="0" fontId="13" fillId="12" borderId="6" xfId="0" applyFont="1" applyFill="1" applyBorder="1" applyAlignment="1">
      <alignment horizontal="center" vertical="center" wrapText="1"/>
    </xf>
    <xf numFmtId="0" fontId="35" fillId="13" borderId="4" xfId="0" applyFont="1" applyFill="1" applyBorder="1" applyAlignment="1">
      <alignment horizontal="center" vertical="center" wrapText="1"/>
    </xf>
    <xf numFmtId="0" fontId="35" fillId="13" borderId="10" xfId="0" applyFont="1" applyFill="1" applyBorder="1" applyAlignment="1">
      <alignment horizontal="center" vertical="center" wrapText="1"/>
    </xf>
    <xf numFmtId="0" fontId="35" fillId="13" borderId="5" xfId="0" applyFont="1" applyFill="1" applyBorder="1" applyAlignment="1">
      <alignment horizontal="center" vertical="center" wrapText="1"/>
    </xf>
    <xf numFmtId="0" fontId="14" fillId="0" borderId="12" xfId="0" applyFont="1" applyFill="1" applyBorder="1" applyAlignment="1" applyProtection="1">
      <alignment horizontal="left" vertical="center" wrapText="1"/>
      <protection locked="0"/>
    </xf>
    <xf numFmtId="0" fontId="14" fillId="0" borderId="6" xfId="0" applyFont="1" applyFill="1" applyBorder="1" applyAlignment="1" applyProtection="1">
      <alignment horizontal="left" vertical="center" wrapText="1"/>
      <protection locked="0"/>
    </xf>
    <xf numFmtId="0" fontId="15" fillId="0" borderId="12"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36" fillId="4" borderId="0" xfId="0" applyFont="1" applyFill="1" applyAlignment="1">
      <alignment horizontal="left" vertical="top" wrapText="1"/>
    </xf>
    <xf numFmtId="0" fontId="26" fillId="4" borderId="0" xfId="0" applyFont="1" applyFill="1" applyAlignment="1">
      <alignment horizontal="center"/>
    </xf>
    <xf numFmtId="0" fontId="5" fillId="0" borderId="12" xfId="0" applyFont="1" applyBorder="1" applyAlignment="1">
      <alignment horizontal="center"/>
    </xf>
    <xf numFmtId="0" fontId="5" fillId="0" borderId="7" xfId="0" applyFont="1" applyBorder="1" applyAlignment="1">
      <alignment horizontal="center"/>
    </xf>
    <xf numFmtId="0" fontId="5" fillId="0" borderId="6" xfId="0" applyFont="1" applyBorder="1" applyAlignment="1">
      <alignment horizontal="center"/>
    </xf>
    <xf numFmtId="0" fontId="5" fillId="4" borderId="0" xfId="0" applyFont="1" applyFill="1" applyAlignment="1">
      <alignment horizontal="left" vertical="top" wrapText="1"/>
    </xf>
    <xf numFmtId="0" fontId="28" fillId="8" borderId="13" xfId="0" applyFont="1" applyFill="1" applyBorder="1" applyAlignment="1">
      <alignment vertical="center" wrapText="1"/>
    </xf>
    <xf numFmtId="0" fontId="28" fillId="8" borderId="8" xfId="0" applyFont="1" applyFill="1" applyBorder="1" applyAlignment="1">
      <alignment vertical="center" wrapText="1"/>
    </xf>
    <xf numFmtId="0" fontId="5" fillId="4" borderId="12" xfId="0" applyFont="1" applyFill="1" applyBorder="1" applyAlignment="1">
      <alignment horizontal="center"/>
    </xf>
    <xf numFmtId="0" fontId="5" fillId="4" borderId="7" xfId="0" applyFont="1" applyFill="1" applyBorder="1" applyAlignment="1">
      <alignment horizontal="center"/>
    </xf>
    <xf numFmtId="0" fontId="5" fillId="4" borderId="6" xfId="0" applyFont="1" applyFill="1" applyBorder="1" applyAlignment="1">
      <alignment horizontal="center"/>
    </xf>
    <xf numFmtId="0" fontId="42" fillId="12" borderId="12" xfId="65" applyFont="1" applyFill="1" applyBorder="1" applyAlignment="1">
      <alignment horizontal="center" vertical="center" wrapText="1"/>
    </xf>
    <xf numFmtId="0" fontId="42" fillId="12" borderId="6" xfId="65" applyFont="1" applyFill="1" applyBorder="1" applyAlignment="1">
      <alignment horizontal="center" vertical="center" wrapText="1"/>
    </xf>
    <xf numFmtId="0" fontId="14" fillId="3" borderId="18" xfId="0" applyFont="1" applyFill="1" applyBorder="1" applyAlignment="1">
      <alignment horizontal="left" vertical="center" wrapText="1"/>
    </xf>
    <xf numFmtId="0" fontId="14" fillId="3" borderId="14" xfId="0" applyFont="1" applyFill="1" applyBorder="1" applyAlignment="1">
      <alignment horizontal="left" vertical="center" wrapText="1"/>
    </xf>
    <xf numFmtId="0" fontId="14" fillId="3" borderId="19" xfId="0" applyFont="1" applyFill="1" applyBorder="1" applyAlignment="1">
      <alignment horizontal="left" vertical="center" wrapText="1"/>
    </xf>
    <xf numFmtId="0" fontId="14" fillId="3" borderId="0" xfId="0" applyFont="1" applyFill="1" applyBorder="1" applyAlignment="1">
      <alignment horizontal="left" vertical="center" wrapText="1"/>
    </xf>
    <xf numFmtId="0" fontId="14" fillId="3" borderId="20" xfId="0" applyFont="1" applyFill="1" applyBorder="1" applyAlignment="1">
      <alignment horizontal="left" vertical="center" wrapText="1"/>
    </xf>
    <xf numFmtId="0" fontId="14" fillId="3" borderId="10" xfId="0" applyFont="1" applyFill="1" applyBorder="1" applyAlignment="1">
      <alignment horizontal="left" vertical="center" wrapText="1"/>
    </xf>
    <xf numFmtId="0" fontId="14" fillId="0" borderId="12"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39" fillId="12" borderId="2" xfId="0" applyFont="1" applyFill="1" applyBorder="1" applyAlignment="1" applyProtection="1">
      <alignment horizontal="left" vertical="center" wrapText="1"/>
      <protection locked="0"/>
    </xf>
    <xf numFmtId="0" fontId="39" fillId="12" borderId="14" xfId="0" applyFont="1" applyFill="1" applyBorder="1" applyAlignment="1" applyProtection="1">
      <alignment horizontal="left" vertical="center" wrapText="1"/>
      <protection locked="0"/>
    </xf>
    <xf numFmtId="0" fontId="39" fillId="12" borderId="3" xfId="0" applyFont="1" applyFill="1" applyBorder="1" applyAlignment="1" applyProtection="1">
      <alignment horizontal="left" vertical="center" wrapText="1"/>
      <protection locked="0"/>
    </xf>
    <xf numFmtId="0" fontId="14" fillId="14" borderId="13" xfId="0" applyFont="1" applyFill="1" applyBorder="1" applyAlignment="1">
      <alignment horizontal="center" vertical="center" wrapText="1"/>
    </xf>
    <xf numFmtId="0" fontId="14" fillId="14" borderId="9" xfId="0" applyFont="1" applyFill="1" applyBorder="1" applyAlignment="1">
      <alignment horizontal="center" vertical="center" wrapText="1"/>
    </xf>
    <xf numFmtId="0" fontId="14" fillId="14" borderId="8" xfId="0" applyFont="1" applyFill="1" applyBorder="1" applyAlignment="1">
      <alignment horizontal="center" vertical="center" wrapText="1"/>
    </xf>
    <xf numFmtId="0" fontId="17" fillId="0" borderId="4" xfId="0" applyFont="1" applyBorder="1" applyAlignment="1">
      <alignment horizontal="left" vertical="center" wrapText="1"/>
    </xf>
    <xf numFmtId="0" fontId="17" fillId="0" borderId="10" xfId="0" applyFont="1" applyBorder="1" applyAlignment="1">
      <alignment horizontal="left" vertical="center" wrapText="1"/>
    </xf>
    <xf numFmtId="49" fontId="14" fillId="0" borderId="2" xfId="0" applyNumberFormat="1" applyFont="1" applyBorder="1" applyAlignment="1" applyProtection="1">
      <alignment horizontal="left" vertical="top" wrapText="1"/>
      <protection locked="0"/>
    </xf>
    <xf numFmtId="49" fontId="14" fillId="0" borderId="14" xfId="0" applyNumberFormat="1" applyFont="1" applyBorder="1" applyAlignment="1" applyProtection="1">
      <alignment horizontal="left" vertical="top" wrapText="1"/>
      <protection locked="0"/>
    </xf>
    <xf numFmtId="49" fontId="14" fillId="0" borderId="3" xfId="0" applyNumberFormat="1" applyFont="1" applyBorder="1" applyAlignment="1" applyProtection="1">
      <alignment horizontal="left" vertical="top" wrapText="1"/>
      <protection locked="0"/>
    </xf>
    <xf numFmtId="0" fontId="39" fillId="12" borderId="2" xfId="0" applyFont="1" applyFill="1" applyBorder="1" applyAlignment="1">
      <alignment horizontal="left" vertical="center" wrapText="1"/>
    </xf>
    <xf numFmtId="0" fontId="39" fillId="12" borderId="14" xfId="0" applyFont="1" applyFill="1" applyBorder="1" applyAlignment="1">
      <alignment horizontal="left" vertical="center" wrapText="1"/>
    </xf>
    <xf numFmtId="0" fontId="39" fillId="12" borderId="3" xfId="0" applyFont="1" applyFill="1" applyBorder="1" applyAlignment="1">
      <alignment horizontal="left" vertical="center" wrapText="1"/>
    </xf>
    <xf numFmtId="0" fontId="12" fillId="12" borderId="4" xfId="0" applyFont="1" applyFill="1" applyBorder="1" applyAlignment="1">
      <alignment horizontal="left" vertical="center" wrapText="1"/>
    </xf>
    <xf numFmtId="0" fontId="12" fillId="12" borderId="10" xfId="0" applyFont="1" applyFill="1" applyBorder="1" applyAlignment="1">
      <alignment horizontal="left" vertical="center" wrapText="1"/>
    </xf>
    <xf numFmtId="0" fontId="12" fillId="12" borderId="5" xfId="0" applyFont="1" applyFill="1" applyBorder="1" applyAlignment="1">
      <alignment horizontal="left" vertical="center" wrapText="1"/>
    </xf>
    <xf numFmtId="0" fontId="4" fillId="11" borderId="12" xfId="0" applyFont="1" applyFill="1" applyBorder="1" applyAlignment="1">
      <alignment horizontal="left"/>
    </xf>
    <xf numFmtId="0" fontId="4" fillId="11" borderId="7" xfId="0" applyFont="1" applyFill="1" applyBorder="1" applyAlignment="1">
      <alignment horizontal="left"/>
    </xf>
    <xf numFmtId="0" fontId="4" fillId="11" borderId="6" xfId="0" applyFont="1" applyFill="1" applyBorder="1" applyAlignment="1">
      <alignment horizontal="left"/>
    </xf>
  </cellXfs>
  <cellStyles count="20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cellStyle name="Normal" xfId="0" builtinId="0"/>
  </cellStyles>
  <dxfs count="0"/>
  <tableStyles count="0" defaultTableStyle="TableStyleMedium9" defaultPivotStyle="PivotStyleMedium4"/>
  <colors>
    <mruColors>
      <color rgb="FFBE3A34"/>
      <color rgb="FFF1B434"/>
      <color rgb="FF0025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tabSelected="1" workbookViewId="0">
      <selection activeCell="B2" sqref="B2"/>
    </sheetView>
  </sheetViews>
  <sheetFormatPr defaultColWidth="0" defaultRowHeight="15" zeroHeight="1" x14ac:dyDescent="0.4"/>
  <cols>
    <col min="1" max="1" width="22.125" style="99" customWidth="1"/>
    <col min="2" max="2" width="133.625" style="100" customWidth="1"/>
    <col min="3" max="3" width="2.875" style="100" customWidth="1"/>
    <col min="4" max="16384" width="10.875" style="4" hidden="1"/>
  </cols>
  <sheetData>
    <row r="1" spans="1:3" ht="15.4" thickBot="1" x14ac:dyDescent="0.45">
      <c r="A1" s="94"/>
      <c r="B1" s="95"/>
      <c r="C1" s="95"/>
    </row>
    <row r="2" spans="1:3" ht="27" customHeight="1" thickBot="1" x14ac:dyDescent="0.45">
      <c r="A2" s="96" t="s">
        <v>266</v>
      </c>
      <c r="B2" s="110"/>
      <c r="C2" s="95"/>
    </row>
    <row r="3" spans="1:3" ht="27" customHeight="1" thickBot="1" x14ac:dyDescent="0.45">
      <c r="A3" s="97"/>
      <c r="B3" s="95"/>
      <c r="C3" s="95"/>
    </row>
    <row r="4" spans="1:3" ht="27" customHeight="1" thickBot="1" x14ac:dyDescent="0.45">
      <c r="A4" s="96" t="s">
        <v>46</v>
      </c>
      <c r="B4" s="110"/>
      <c r="C4" s="95"/>
    </row>
    <row r="5" spans="1:3" ht="27" customHeight="1" thickBot="1" x14ac:dyDescent="0.45">
      <c r="A5" s="97"/>
      <c r="B5" s="95"/>
      <c r="C5" s="95"/>
    </row>
    <row r="6" spans="1:3" ht="27" customHeight="1" thickBot="1" x14ac:dyDescent="0.45">
      <c r="A6" s="96" t="s">
        <v>48</v>
      </c>
      <c r="B6" s="110"/>
      <c r="C6" s="95"/>
    </row>
    <row r="7" spans="1:3" ht="27" customHeight="1" x14ac:dyDescent="0.4">
      <c r="A7" s="97"/>
      <c r="B7" s="95"/>
      <c r="C7" s="95"/>
    </row>
    <row r="8" spans="1:3" ht="27" customHeight="1" thickBot="1" x14ac:dyDescent="0.45">
      <c r="A8" s="96" t="s">
        <v>49</v>
      </c>
      <c r="B8" s="95"/>
      <c r="C8" s="95"/>
    </row>
    <row r="9" spans="1:3" ht="27" customHeight="1" thickBot="1" x14ac:dyDescent="0.45">
      <c r="A9" s="97" t="s">
        <v>47</v>
      </c>
      <c r="B9" s="110"/>
      <c r="C9" s="95"/>
    </row>
    <row r="10" spans="1:3" ht="9" customHeight="1" thickBot="1" x14ac:dyDescent="0.45">
      <c r="A10" s="97"/>
      <c r="B10" s="98"/>
      <c r="C10" s="95"/>
    </row>
    <row r="11" spans="1:3" ht="27" customHeight="1" thickBot="1" x14ac:dyDescent="0.45">
      <c r="A11" s="97" t="s">
        <v>51</v>
      </c>
      <c r="B11" s="110"/>
      <c r="C11" s="95"/>
    </row>
    <row r="12" spans="1:3" ht="9" customHeight="1" thickBot="1" x14ac:dyDescent="0.45">
      <c r="A12" s="97"/>
      <c r="B12" s="98"/>
      <c r="C12" s="95"/>
    </row>
    <row r="13" spans="1:3" ht="27" customHeight="1" thickBot="1" x14ac:dyDescent="0.45">
      <c r="A13" s="97" t="s">
        <v>267</v>
      </c>
      <c r="B13" s="110"/>
      <c r="C13" s="95"/>
    </row>
    <row r="14" spans="1:3" ht="9" customHeight="1" thickBot="1" x14ac:dyDescent="0.45">
      <c r="A14" s="97"/>
      <c r="B14" s="98"/>
      <c r="C14" s="95"/>
    </row>
    <row r="15" spans="1:3" ht="27" customHeight="1" thickBot="1" x14ac:dyDescent="0.45">
      <c r="A15" s="97" t="s">
        <v>50</v>
      </c>
      <c r="B15" s="110"/>
      <c r="C15" s="95"/>
    </row>
    <row r="16" spans="1:3" ht="27" customHeight="1" x14ac:dyDescent="0.4">
      <c r="A16" s="97"/>
      <c r="B16" s="95"/>
      <c r="C16" s="95"/>
    </row>
  </sheetData>
  <sheetProtection sheet="1" objects="1" scenarios="1" formatCells="0" formatColumns="0" formatRows="0" insertHyperlinks="0" selectLockedCells="1"/>
  <pageMargins left="0.75" right="0.75" top="1" bottom="1" header="0.5" footer="0.5"/>
  <pageSetup paperSize="9" orientation="portrait" horizontalDpi="4294967292" verticalDpi="4294967292"/>
  <extLst>
    <ext xmlns:x14="http://schemas.microsoft.com/office/spreadsheetml/2009/9/main" uri="{CCE6A557-97BC-4b89-ADB6-D9C93CAAB3DF}">
      <x14:dataValidations xmlns:xm="http://schemas.microsoft.com/office/excel/2006/main" count="1">
        <x14:dataValidation type="list" allowBlank="1" showInputMessage="1" showErrorMessage="1" promptTitle="SELECT" prompt="Select the response that best represents your organisation">
          <x14:formula1>
            <xm:f>'List data'!$A$13:$A$17</xm:f>
          </x14:formula1>
          <xm:sqref>B4</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9"/>
  <sheetViews>
    <sheetView workbookViewId="0">
      <selection activeCell="A19" sqref="A19:G19"/>
    </sheetView>
  </sheetViews>
  <sheetFormatPr defaultColWidth="0" defaultRowHeight="15" zeroHeight="1" x14ac:dyDescent="0.4"/>
  <cols>
    <col min="1" max="1" width="15.5" style="4" customWidth="1"/>
    <col min="2" max="2" width="13" style="4" customWidth="1"/>
    <col min="3" max="3" width="45.625" style="4" customWidth="1"/>
    <col min="4" max="4" width="21.375" style="4" customWidth="1"/>
    <col min="5" max="5" width="6.875" style="4" customWidth="1"/>
    <col min="6" max="6" width="59.125" style="4" customWidth="1"/>
    <col min="7" max="7" width="68.125" style="25" customWidth="1"/>
    <col min="8" max="16383" width="0" style="4" hidden="1"/>
    <col min="16384" max="16384" width="3.5" style="4" hidden="1" customWidth="1"/>
  </cols>
  <sheetData>
    <row r="1" spans="1:7" s="18" customFormat="1" ht="31.35" customHeight="1" x14ac:dyDescent="0.4">
      <c r="A1" s="151" t="s">
        <v>0</v>
      </c>
      <c r="B1" s="152"/>
      <c r="C1" s="153"/>
      <c r="D1" s="147" t="s">
        <v>18</v>
      </c>
      <c r="E1" s="148"/>
      <c r="F1" s="101" t="s">
        <v>188</v>
      </c>
      <c r="G1" s="102" t="s">
        <v>189</v>
      </c>
    </row>
    <row r="2" spans="1:7" s="18" customFormat="1" ht="69" customHeight="1" thickBot="1" x14ac:dyDescent="0.45">
      <c r="A2" s="154" t="s">
        <v>167</v>
      </c>
      <c r="B2" s="155"/>
      <c r="C2" s="156"/>
      <c r="D2" s="149" t="s">
        <v>22</v>
      </c>
      <c r="E2" s="150"/>
      <c r="F2" s="29"/>
      <c r="G2" s="92" t="s">
        <v>190</v>
      </c>
    </row>
    <row r="3" spans="1:7" ht="40.9" thickBot="1" x14ac:dyDescent="0.45">
      <c r="A3" s="144" t="s">
        <v>2</v>
      </c>
      <c r="B3" s="111" t="s">
        <v>158</v>
      </c>
      <c r="C3" s="112" t="s">
        <v>3</v>
      </c>
      <c r="D3" s="20"/>
      <c r="E3" s="21" t="e">
        <f>VLOOKUP(D3,'List data'!$A$2:$B$6,2,FALSE)</f>
        <v>#N/A</v>
      </c>
      <c r="F3" s="126" t="s">
        <v>191</v>
      </c>
      <c r="G3" s="108"/>
    </row>
    <row r="4" spans="1:7" ht="42" thickBot="1" x14ac:dyDescent="0.45">
      <c r="A4" s="145"/>
      <c r="B4" s="116" t="s">
        <v>159</v>
      </c>
      <c r="C4" s="114" t="s">
        <v>4</v>
      </c>
      <c r="D4" s="20"/>
      <c r="E4" s="21" t="e">
        <f>VLOOKUP(D4,'List data'!$A$2:$B$6,2,FALSE)</f>
        <v>#N/A</v>
      </c>
      <c r="F4" s="127" t="s">
        <v>196</v>
      </c>
      <c r="G4" s="108"/>
    </row>
    <row r="5" spans="1:7" ht="55.9" thickBot="1" x14ac:dyDescent="0.45">
      <c r="A5" s="146"/>
      <c r="B5" s="116" t="s">
        <v>159</v>
      </c>
      <c r="C5" s="114" t="s">
        <v>5</v>
      </c>
      <c r="D5" s="20"/>
      <c r="E5" s="21" t="e">
        <f>VLOOKUP(D5,'List data'!$A$2:$B$6,2,FALSE)</f>
        <v>#N/A</v>
      </c>
      <c r="F5" s="127" t="s">
        <v>173</v>
      </c>
      <c r="G5" s="108"/>
    </row>
    <row r="6" spans="1:7" ht="54.4" thickBot="1" x14ac:dyDescent="0.45">
      <c r="A6" s="141" t="s">
        <v>6</v>
      </c>
      <c r="B6" s="111" t="s">
        <v>158</v>
      </c>
      <c r="C6" s="112" t="s">
        <v>168</v>
      </c>
      <c r="D6" s="20"/>
      <c r="E6" s="21" t="e">
        <f>VLOOKUP(D6,'List data'!$A$2:$B$6,2,FALSE)</f>
        <v>#N/A</v>
      </c>
      <c r="F6" s="126" t="s">
        <v>197</v>
      </c>
      <c r="G6" s="108"/>
    </row>
    <row r="7" spans="1:7" ht="54.4" thickBot="1" x14ac:dyDescent="0.45">
      <c r="A7" s="142"/>
      <c r="B7" s="111" t="s">
        <v>158</v>
      </c>
      <c r="C7" s="112" t="s">
        <v>169</v>
      </c>
      <c r="D7" s="20"/>
      <c r="E7" s="21" t="e">
        <f>VLOOKUP(D7,'List data'!$A$2:$B$6,2,FALSE)</f>
        <v>#N/A</v>
      </c>
      <c r="F7" s="126" t="s">
        <v>198</v>
      </c>
      <c r="G7" s="108"/>
    </row>
    <row r="8" spans="1:7" ht="83.65" thickBot="1" x14ac:dyDescent="0.45">
      <c r="A8" s="142"/>
      <c r="B8" s="116" t="s">
        <v>159</v>
      </c>
      <c r="C8" s="114" t="s">
        <v>7</v>
      </c>
      <c r="D8" s="20"/>
      <c r="E8" s="21" t="e">
        <f>VLOOKUP(D8,'List data'!$A$2:$B$6,2,FALSE)</f>
        <v>#N/A</v>
      </c>
      <c r="F8" s="127" t="s">
        <v>133</v>
      </c>
      <c r="G8" s="108"/>
    </row>
    <row r="9" spans="1:7" ht="42" thickBot="1" x14ac:dyDescent="0.45">
      <c r="A9" s="142"/>
      <c r="B9" s="116" t="s">
        <v>159</v>
      </c>
      <c r="C9" s="114" t="s">
        <v>8</v>
      </c>
      <c r="D9" s="20"/>
      <c r="E9" s="21" t="e">
        <f>VLOOKUP(D9,'List data'!$A$2:$B$6,2,FALSE)</f>
        <v>#N/A</v>
      </c>
      <c r="F9" s="127" t="s">
        <v>199</v>
      </c>
      <c r="G9" s="108"/>
    </row>
    <row r="10" spans="1:7" ht="34.9" thickBot="1" x14ac:dyDescent="0.45">
      <c r="A10" s="143"/>
      <c r="B10" s="116" t="s">
        <v>159</v>
      </c>
      <c r="C10" s="114" t="s">
        <v>9</v>
      </c>
      <c r="D10" s="20"/>
      <c r="E10" s="21" t="e">
        <f>VLOOKUP(D10,'List data'!$A$2:$B$6,2,FALSE)</f>
        <v>#N/A</v>
      </c>
      <c r="F10" s="127" t="s">
        <v>200</v>
      </c>
      <c r="G10" s="108"/>
    </row>
    <row r="11" spans="1:7" ht="81.400000000000006" thickBot="1" x14ac:dyDescent="0.45">
      <c r="A11" s="144" t="s">
        <v>10</v>
      </c>
      <c r="B11" s="111" t="s">
        <v>158</v>
      </c>
      <c r="C11" s="112" t="s">
        <v>193</v>
      </c>
      <c r="D11" s="20"/>
      <c r="E11" s="21" t="e">
        <f>VLOOKUP(D11,'List data'!$A$2:$B$6,2,FALSE)</f>
        <v>#N/A</v>
      </c>
      <c r="F11" s="126" t="s">
        <v>201</v>
      </c>
      <c r="G11" s="108"/>
    </row>
    <row r="12" spans="1:7" ht="42" thickBot="1" x14ac:dyDescent="0.45">
      <c r="A12" s="145"/>
      <c r="B12" s="116" t="s">
        <v>159</v>
      </c>
      <c r="C12" s="114" t="s">
        <v>194</v>
      </c>
      <c r="D12" s="20"/>
      <c r="E12" s="21" t="e">
        <f>VLOOKUP(D12,'List data'!$A$2:$B$6,2,FALSE)</f>
        <v>#N/A</v>
      </c>
      <c r="F12" s="127" t="s">
        <v>202</v>
      </c>
      <c r="G12" s="108"/>
    </row>
    <row r="13" spans="1:7" ht="42" thickBot="1" x14ac:dyDescent="0.45">
      <c r="A13" s="145"/>
      <c r="B13" s="116" t="s">
        <v>159</v>
      </c>
      <c r="C13" s="114" t="s">
        <v>11</v>
      </c>
      <c r="D13" s="20"/>
      <c r="E13" s="21" t="e">
        <f>VLOOKUP(D13,'List data'!$A$2:$B$6,2,FALSE)</f>
        <v>#N/A</v>
      </c>
      <c r="F13" s="127" t="s">
        <v>12</v>
      </c>
      <c r="G13" s="108"/>
    </row>
    <row r="14" spans="1:7" ht="55.9" thickBot="1" x14ac:dyDescent="0.45">
      <c r="A14" s="146"/>
      <c r="B14" s="116" t="s">
        <v>159</v>
      </c>
      <c r="C14" s="114" t="s">
        <v>13</v>
      </c>
      <c r="D14" s="20"/>
      <c r="E14" s="21" t="e">
        <f>VLOOKUP(D14,'List data'!$A$2:$B$6,2,FALSE)</f>
        <v>#N/A</v>
      </c>
      <c r="F14" s="113" t="s">
        <v>203</v>
      </c>
      <c r="G14" s="108"/>
    </row>
    <row r="15" spans="1:7" ht="15.4" thickBot="1" x14ac:dyDescent="0.45">
      <c r="A15" s="23"/>
      <c r="B15" s="19"/>
      <c r="C15" s="45" t="s">
        <v>195</v>
      </c>
      <c r="D15" s="46" t="e">
        <f>SUM(E3:E14)</f>
        <v>#N/A</v>
      </c>
      <c r="E15" s="47"/>
      <c r="F15" s="24"/>
    </row>
    <row r="16" spans="1:7" ht="15" customHeight="1" x14ac:dyDescent="0.4">
      <c r="A16" s="157" t="s">
        <v>205</v>
      </c>
      <c r="B16" s="158"/>
      <c r="C16" s="158"/>
      <c r="D16" s="158"/>
      <c r="E16" s="158"/>
      <c r="F16" s="158"/>
      <c r="G16" s="158"/>
    </row>
    <row r="17" spans="1:7" x14ac:dyDescent="0.4">
      <c r="A17" s="157"/>
      <c r="B17" s="158"/>
      <c r="C17" s="158"/>
      <c r="D17" s="158"/>
      <c r="E17" s="158"/>
      <c r="F17" s="158"/>
      <c r="G17" s="158"/>
    </row>
    <row r="18" spans="1:7" ht="15.4" thickBot="1" x14ac:dyDescent="0.45">
      <c r="A18" s="157"/>
      <c r="B18" s="158"/>
      <c r="C18" s="158"/>
      <c r="D18" s="158"/>
      <c r="E18" s="158"/>
      <c r="F18" s="158"/>
      <c r="G18" s="158"/>
    </row>
    <row r="19" spans="1:7" ht="228" customHeight="1" thickBot="1" x14ac:dyDescent="0.45">
      <c r="A19" s="138"/>
      <c r="B19" s="139"/>
      <c r="C19" s="139"/>
      <c r="D19" s="139"/>
      <c r="E19" s="139"/>
      <c r="F19" s="139"/>
      <c r="G19" s="140"/>
    </row>
  </sheetData>
  <sheetProtection sheet="1" objects="1" scenarios="1" formatCells="0" formatColumns="0" formatRows="0" insertColumns="0" insertRows="0" insertHyperlinks="0" selectLockedCells="1" autoFilter="0"/>
  <mergeCells count="9">
    <mergeCell ref="A19:G19"/>
    <mergeCell ref="A6:A10"/>
    <mergeCell ref="A3:A5"/>
    <mergeCell ref="A11:A14"/>
    <mergeCell ref="D1:E1"/>
    <mergeCell ref="D2:E2"/>
    <mergeCell ref="A1:C1"/>
    <mergeCell ref="A2:C2"/>
    <mergeCell ref="A16:G18"/>
  </mergeCells>
  <phoneticPr fontId="3" type="noConversion"/>
  <conditionalFormatting sqref="E3">
    <cfRule type="iconSet" priority="23">
      <iconSet>
        <cfvo type="percent" val="0"/>
        <cfvo type="num" val="1"/>
        <cfvo type="num" val="2"/>
      </iconSet>
    </cfRule>
  </conditionalFormatting>
  <conditionalFormatting sqref="E4">
    <cfRule type="iconSet" priority="11">
      <iconSet>
        <cfvo type="percent" val="0"/>
        <cfvo type="num" val="1"/>
        <cfvo type="num" val="2"/>
      </iconSet>
    </cfRule>
  </conditionalFormatting>
  <conditionalFormatting sqref="E5">
    <cfRule type="iconSet" priority="10">
      <iconSet>
        <cfvo type="percent" val="0"/>
        <cfvo type="num" val="1"/>
        <cfvo type="num" val="2"/>
      </iconSet>
    </cfRule>
  </conditionalFormatting>
  <conditionalFormatting sqref="E6">
    <cfRule type="iconSet" priority="9">
      <iconSet>
        <cfvo type="percent" val="0"/>
        <cfvo type="num" val="1"/>
        <cfvo type="num" val="2"/>
      </iconSet>
    </cfRule>
  </conditionalFormatting>
  <conditionalFormatting sqref="E8">
    <cfRule type="iconSet" priority="8">
      <iconSet>
        <cfvo type="percent" val="0"/>
        <cfvo type="num" val="1"/>
        <cfvo type="num" val="2"/>
      </iconSet>
    </cfRule>
  </conditionalFormatting>
  <conditionalFormatting sqref="E9">
    <cfRule type="iconSet" priority="7">
      <iconSet>
        <cfvo type="percent" val="0"/>
        <cfvo type="num" val="1"/>
        <cfvo type="num" val="2"/>
      </iconSet>
    </cfRule>
  </conditionalFormatting>
  <conditionalFormatting sqref="E10">
    <cfRule type="iconSet" priority="6">
      <iconSet>
        <cfvo type="percent" val="0"/>
        <cfvo type="num" val="1"/>
        <cfvo type="num" val="2"/>
      </iconSet>
    </cfRule>
  </conditionalFormatting>
  <conditionalFormatting sqref="E11">
    <cfRule type="iconSet" priority="5">
      <iconSet>
        <cfvo type="percent" val="0"/>
        <cfvo type="num" val="1"/>
        <cfvo type="num" val="2"/>
      </iconSet>
    </cfRule>
  </conditionalFormatting>
  <conditionalFormatting sqref="E12">
    <cfRule type="iconSet" priority="4">
      <iconSet>
        <cfvo type="percent" val="0"/>
        <cfvo type="num" val="1"/>
        <cfvo type="num" val="2"/>
      </iconSet>
    </cfRule>
  </conditionalFormatting>
  <conditionalFormatting sqref="E13">
    <cfRule type="iconSet" priority="3">
      <iconSet>
        <cfvo type="percent" val="0"/>
        <cfvo type="num" val="1"/>
        <cfvo type="num" val="2"/>
      </iconSet>
    </cfRule>
  </conditionalFormatting>
  <conditionalFormatting sqref="E14">
    <cfRule type="iconSet" priority="2">
      <iconSet>
        <cfvo type="percent" val="0"/>
        <cfvo type="num" val="1"/>
        <cfvo type="num" val="2"/>
      </iconSet>
    </cfRule>
  </conditionalFormatting>
  <conditionalFormatting sqref="E7">
    <cfRule type="iconSet" priority="1">
      <iconSet>
        <cfvo type="percent" val="0"/>
        <cfvo type="num" val="1"/>
        <cfvo type="num" val="2"/>
      </iconSet>
    </cfRule>
  </conditionalFormatting>
  <pageMargins left="0.35629921259842523" right="0.35629921259842523" top="0.60629921259842523" bottom="0.60629921259842523" header="0.5" footer="0.5"/>
  <pageSetup paperSize="9" scale="56" fitToHeight="20" orientation="landscape" horizontalDpi="4294967292" verticalDpi="4294967292"/>
  <extLst>
    <ext xmlns:x14="http://schemas.microsoft.com/office/spreadsheetml/2009/9/main" uri="{CCE6A557-97BC-4b89-ADB6-D9C93CAAB3DF}">
      <x14:dataValidations xmlns:xm="http://schemas.microsoft.com/office/excel/2006/main" xWindow="606" yWindow="592" count="1">
        <x14:dataValidation type="list" allowBlank="1" showInputMessage="1" showErrorMessage="1" promptTitle="SELECT" prompt="Select the response which best describes your organisation from the drop-down list.">
          <x14:formula1>
            <xm:f>'List data'!$A$3:$A$6</xm:f>
          </x14:formula1>
          <xm:sqref>D3:D14</xm:sqref>
        </x14:dataValidation>
      </x14:dataValidations>
    </ex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
  <sheetViews>
    <sheetView workbookViewId="0">
      <selection activeCell="D3" sqref="D3"/>
    </sheetView>
  </sheetViews>
  <sheetFormatPr defaultColWidth="0" defaultRowHeight="15" zeroHeight="1" x14ac:dyDescent="0.4"/>
  <cols>
    <col min="1" max="1" width="15.5" style="4" customWidth="1"/>
    <col min="2" max="2" width="13.5" style="4" customWidth="1"/>
    <col min="3" max="3" width="45.625" style="4" customWidth="1"/>
    <col min="4" max="4" width="21.375" style="58" customWidth="1"/>
    <col min="5" max="5" width="6.875" style="59" customWidth="1"/>
    <col min="6" max="6" width="59.125" style="4" customWidth="1"/>
    <col min="7" max="7" width="70.125" style="25" customWidth="1"/>
    <col min="8" max="16384" width="10.875" style="4" hidden="1"/>
  </cols>
  <sheetData>
    <row r="1" spans="1:7" s="18" customFormat="1" ht="33" customHeight="1" x14ac:dyDescent="0.4">
      <c r="A1" s="151" t="s">
        <v>23</v>
      </c>
      <c r="B1" s="152"/>
      <c r="C1" s="153"/>
      <c r="D1" s="147" t="s">
        <v>18</v>
      </c>
      <c r="E1" s="148"/>
      <c r="F1" s="101" t="s">
        <v>188</v>
      </c>
      <c r="G1" s="102" t="s">
        <v>189</v>
      </c>
    </row>
    <row r="2" spans="1:7" s="18" customFormat="1" ht="64.5" customHeight="1" thickBot="1" x14ac:dyDescent="0.45">
      <c r="A2" s="154" t="s">
        <v>221</v>
      </c>
      <c r="B2" s="155"/>
      <c r="C2" s="156"/>
      <c r="D2" s="149" t="s">
        <v>22</v>
      </c>
      <c r="E2" s="150"/>
      <c r="F2" s="29"/>
      <c r="G2" s="92" t="s">
        <v>190</v>
      </c>
    </row>
    <row r="3" spans="1:7" ht="54.4" thickBot="1" x14ac:dyDescent="0.45">
      <c r="A3" s="144" t="s">
        <v>24</v>
      </c>
      <c r="B3" s="111" t="s">
        <v>158</v>
      </c>
      <c r="C3" s="112" t="s">
        <v>25</v>
      </c>
      <c r="D3" s="48"/>
      <c r="E3" s="21" t="e">
        <f>VLOOKUP(D3,'List data'!$A$8:$B$11,2,FALSE)</f>
        <v>#N/A</v>
      </c>
      <c r="F3" s="126" t="s">
        <v>206</v>
      </c>
      <c r="G3" s="109"/>
    </row>
    <row r="4" spans="1:7" ht="67.900000000000006" thickBot="1" x14ac:dyDescent="0.45">
      <c r="A4" s="145"/>
      <c r="B4" s="111" t="s">
        <v>158</v>
      </c>
      <c r="C4" s="112" t="s">
        <v>26</v>
      </c>
      <c r="D4" s="48"/>
      <c r="E4" s="21" t="e">
        <f>VLOOKUP(D4,'List data'!$A$8:$B$11,2,FALSE)</f>
        <v>#N/A</v>
      </c>
      <c r="F4" s="126" t="s">
        <v>174</v>
      </c>
      <c r="G4" s="109"/>
    </row>
    <row r="5" spans="1:7" ht="83.65" thickBot="1" x14ac:dyDescent="0.45">
      <c r="A5" s="146"/>
      <c r="B5" s="116" t="s">
        <v>159</v>
      </c>
      <c r="C5" s="114" t="s">
        <v>27</v>
      </c>
      <c r="D5" s="48"/>
      <c r="E5" s="21" t="e">
        <f>VLOOKUP(D5,'List data'!$A$8:$B$11,2,FALSE)</f>
        <v>#N/A</v>
      </c>
      <c r="F5" s="127" t="s">
        <v>208</v>
      </c>
      <c r="G5" s="109"/>
    </row>
    <row r="6" spans="1:7" ht="54.4" thickBot="1" x14ac:dyDescent="0.45">
      <c r="A6" s="141" t="s">
        <v>28</v>
      </c>
      <c r="B6" s="111" t="s">
        <v>158</v>
      </c>
      <c r="C6" s="112" t="s">
        <v>29</v>
      </c>
      <c r="D6" s="48"/>
      <c r="E6" s="21" t="e">
        <f>VLOOKUP(D6,'List data'!$A$8:$B$11,2,FALSE)</f>
        <v>#N/A</v>
      </c>
      <c r="F6" s="126" t="s">
        <v>207</v>
      </c>
      <c r="G6" s="109"/>
    </row>
    <row r="7" spans="1:7" ht="108.4" thickBot="1" x14ac:dyDescent="0.45">
      <c r="A7" s="142"/>
      <c r="B7" s="111" t="s">
        <v>158</v>
      </c>
      <c r="C7" s="112" t="s">
        <v>30</v>
      </c>
      <c r="D7" s="48"/>
      <c r="E7" s="21" t="e">
        <f>VLOOKUP(D7,'List data'!$A$8:$B$11,2,FALSE)</f>
        <v>#N/A</v>
      </c>
      <c r="F7" s="126" t="s">
        <v>209</v>
      </c>
      <c r="G7" s="109"/>
    </row>
    <row r="8" spans="1:7" ht="40.9" thickBot="1" x14ac:dyDescent="0.45">
      <c r="A8" s="142"/>
      <c r="B8" s="111" t="s">
        <v>158</v>
      </c>
      <c r="C8" s="112" t="s">
        <v>31</v>
      </c>
      <c r="D8" s="48"/>
      <c r="E8" s="21" t="e">
        <f>VLOOKUP(D8,'List data'!$A$8:$B$11,2,FALSE)</f>
        <v>#N/A</v>
      </c>
      <c r="F8" s="126" t="s">
        <v>210</v>
      </c>
      <c r="G8" s="109"/>
    </row>
    <row r="9" spans="1:7" ht="67.900000000000006" thickBot="1" x14ac:dyDescent="0.45">
      <c r="A9" s="142"/>
      <c r="B9" s="111" t="s">
        <v>158</v>
      </c>
      <c r="C9" s="112" t="s">
        <v>32</v>
      </c>
      <c r="D9" s="48"/>
      <c r="E9" s="21" t="e">
        <f>VLOOKUP(D9,'List data'!$A$8:$B$11,2,FALSE)</f>
        <v>#N/A</v>
      </c>
      <c r="F9" s="126" t="s">
        <v>142</v>
      </c>
      <c r="G9" s="109"/>
    </row>
    <row r="10" spans="1:7" ht="34.9" thickBot="1" x14ac:dyDescent="0.45">
      <c r="A10" s="143"/>
      <c r="B10" s="116" t="s">
        <v>159</v>
      </c>
      <c r="C10" s="114" t="s">
        <v>166</v>
      </c>
      <c r="D10" s="48"/>
      <c r="E10" s="21" t="e">
        <f>VLOOKUP(D10,'List data'!$A$8:$B$11,2,FALSE)</f>
        <v>#N/A</v>
      </c>
      <c r="F10" s="127" t="s">
        <v>211</v>
      </c>
      <c r="G10" s="109"/>
    </row>
    <row r="11" spans="1:7" ht="42" thickBot="1" x14ac:dyDescent="0.45">
      <c r="A11" s="119" t="s">
        <v>33</v>
      </c>
      <c r="B11" s="116" t="s">
        <v>159</v>
      </c>
      <c r="C11" s="114" t="s">
        <v>165</v>
      </c>
      <c r="D11" s="48"/>
      <c r="E11" s="21" t="e">
        <f>VLOOKUP(D11,'List data'!$A$8:$B$11,2,FALSE)</f>
        <v>#N/A</v>
      </c>
      <c r="F11" s="127" t="s">
        <v>175</v>
      </c>
      <c r="G11" s="109"/>
    </row>
    <row r="12" spans="1:7" ht="15.4" thickBot="1" x14ac:dyDescent="0.45">
      <c r="A12" s="50"/>
      <c r="B12" s="22"/>
      <c r="C12" s="44" t="s">
        <v>14</v>
      </c>
      <c r="D12" s="51" t="e">
        <f>SUM(E3:E11)</f>
        <v>#N/A</v>
      </c>
      <c r="E12" s="52"/>
      <c r="F12" s="22"/>
    </row>
    <row r="13" spans="1:7" ht="36" customHeight="1" thickBot="1" x14ac:dyDescent="0.45">
      <c r="A13" s="157" t="s">
        <v>204</v>
      </c>
      <c r="B13" s="158"/>
      <c r="C13" s="158"/>
      <c r="D13" s="158"/>
      <c r="E13" s="158"/>
      <c r="F13" s="158"/>
      <c r="G13" s="158"/>
    </row>
    <row r="14" spans="1:7" ht="409.35" customHeight="1" thickBot="1" x14ac:dyDescent="0.45">
      <c r="A14" s="159"/>
      <c r="B14" s="160"/>
      <c r="C14" s="160"/>
      <c r="D14" s="160"/>
      <c r="E14" s="160"/>
      <c r="F14" s="160"/>
      <c r="G14" s="161"/>
    </row>
    <row r="15" spans="1:7" hidden="1" x14ac:dyDescent="0.4">
      <c r="A15" s="53"/>
      <c r="B15" s="54"/>
      <c r="C15" s="54"/>
      <c r="D15" s="54"/>
      <c r="E15" s="54"/>
      <c r="F15" s="54"/>
      <c r="G15" s="55"/>
    </row>
    <row r="16" spans="1:7" hidden="1" x14ac:dyDescent="0.4">
      <c r="A16" s="53"/>
      <c r="B16" s="54"/>
      <c r="C16" s="54"/>
      <c r="D16" s="54"/>
      <c r="E16" s="54"/>
      <c r="F16" s="54"/>
      <c r="G16" s="55"/>
    </row>
    <row r="17" spans="1:7" hidden="1" x14ac:dyDescent="0.4">
      <c r="A17" s="53"/>
      <c r="B17" s="54"/>
      <c r="C17" s="54"/>
      <c r="D17" s="54"/>
      <c r="E17" s="54"/>
      <c r="F17" s="54"/>
      <c r="G17" s="55"/>
    </row>
    <row r="18" spans="1:7" hidden="1" x14ac:dyDescent="0.4">
      <c r="A18" s="53"/>
      <c r="B18" s="54"/>
      <c r="C18" s="54"/>
      <c r="D18" s="54"/>
      <c r="E18" s="54"/>
      <c r="F18" s="54"/>
      <c r="G18" s="55"/>
    </row>
    <row r="19" spans="1:7" hidden="1" x14ac:dyDescent="0.4">
      <c r="A19" s="53"/>
      <c r="B19" s="54"/>
      <c r="C19" s="54"/>
      <c r="D19" s="54"/>
      <c r="E19" s="54"/>
      <c r="F19" s="54"/>
      <c r="G19" s="55"/>
    </row>
    <row r="20" spans="1:7" ht="15.4" hidden="1" thickBot="1" x14ac:dyDescent="0.45">
      <c r="A20" s="56"/>
      <c r="B20" s="57"/>
      <c r="C20" s="57"/>
      <c r="D20" s="57"/>
      <c r="E20" s="57"/>
      <c r="F20" s="57"/>
      <c r="G20" s="49"/>
    </row>
  </sheetData>
  <sheetProtection sheet="1" objects="1" scenarios="1" formatCells="0" formatColumns="0" formatRows="0" insertColumns="0" insertRows="0" insertHyperlinks="0" selectLockedCells="1" autoFilter="0"/>
  <mergeCells count="8">
    <mergeCell ref="A14:G14"/>
    <mergeCell ref="A1:C1"/>
    <mergeCell ref="A2:C2"/>
    <mergeCell ref="A13:G13"/>
    <mergeCell ref="D1:E1"/>
    <mergeCell ref="A3:A5"/>
    <mergeCell ref="A6:A10"/>
    <mergeCell ref="D2:E2"/>
  </mergeCells>
  <phoneticPr fontId="3" type="noConversion"/>
  <conditionalFormatting sqref="E3">
    <cfRule type="iconSet" priority="9">
      <iconSet>
        <cfvo type="percent" val="0"/>
        <cfvo type="num" val="1"/>
        <cfvo type="num" val="2"/>
      </iconSet>
    </cfRule>
  </conditionalFormatting>
  <conditionalFormatting sqref="E4">
    <cfRule type="iconSet" priority="8">
      <iconSet>
        <cfvo type="percent" val="0"/>
        <cfvo type="num" val="1"/>
        <cfvo type="num" val="2"/>
      </iconSet>
    </cfRule>
  </conditionalFormatting>
  <conditionalFormatting sqref="E5">
    <cfRule type="iconSet" priority="7">
      <iconSet>
        <cfvo type="percent" val="0"/>
        <cfvo type="num" val="1"/>
        <cfvo type="num" val="2"/>
      </iconSet>
    </cfRule>
  </conditionalFormatting>
  <conditionalFormatting sqref="E6">
    <cfRule type="iconSet" priority="6">
      <iconSet>
        <cfvo type="percent" val="0"/>
        <cfvo type="num" val="1"/>
        <cfvo type="num" val="2"/>
      </iconSet>
    </cfRule>
  </conditionalFormatting>
  <conditionalFormatting sqref="E7">
    <cfRule type="iconSet" priority="5">
      <iconSet>
        <cfvo type="percent" val="0"/>
        <cfvo type="num" val="1"/>
        <cfvo type="num" val="2"/>
      </iconSet>
    </cfRule>
  </conditionalFormatting>
  <conditionalFormatting sqref="E8">
    <cfRule type="iconSet" priority="4">
      <iconSet>
        <cfvo type="percent" val="0"/>
        <cfvo type="num" val="1"/>
        <cfvo type="num" val="2"/>
      </iconSet>
    </cfRule>
  </conditionalFormatting>
  <conditionalFormatting sqref="E9">
    <cfRule type="iconSet" priority="3">
      <iconSet>
        <cfvo type="percent" val="0"/>
        <cfvo type="num" val="1"/>
        <cfvo type="num" val="2"/>
      </iconSet>
    </cfRule>
  </conditionalFormatting>
  <conditionalFormatting sqref="E10">
    <cfRule type="iconSet" priority="2">
      <iconSet>
        <cfvo type="percent" val="0"/>
        <cfvo type="num" val="1"/>
        <cfvo type="num" val="2"/>
      </iconSet>
    </cfRule>
  </conditionalFormatting>
  <conditionalFormatting sqref="E11">
    <cfRule type="iconSet" priority="1">
      <iconSet>
        <cfvo type="percent" val="0"/>
        <cfvo type="num" val="1"/>
        <cfvo type="num" val="2"/>
      </iconSet>
    </cfRule>
  </conditionalFormatting>
  <pageMargins left="0.35629921259842523" right="0.35629921259842523" top="0.60629921259842523" bottom="0.60629921259842523" header="0.5" footer="0.5"/>
  <pageSetup paperSize="9" scale="55" fitToHeight="20" orientation="landscape" horizontalDpi="4294967292" verticalDpi="4294967292"/>
  <extLst>
    <ext xmlns:x14="http://schemas.microsoft.com/office/spreadsheetml/2009/9/main" uri="{CCE6A557-97BC-4b89-ADB6-D9C93CAAB3DF}">
      <x14:dataValidations xmlns:xm="http://schemas.microsoft.com/office/excel/2006/main" xWindow="537" yWindow="435" count="1">
        <x14:dataValidation type="list" allowBlank="1" showInputMessage="1" showErrorMessage="1" promptTitle="SELECT" prompt="Select the response that best represents your organisation from the drop down list.">
          <x14:formula1>
            <xm:f>'List data'!$A$8:$A$11</xm:f>
          </x14:formula1>
          <xm:sqref>D3:D11</xm:sqref>
        </x14:dataValidation>
      </x14:dataValidations>
    </ex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1"/>
  <sheetViews>
    <sheetView workbookViewId="0">
      <selection activeCell="D3" sqref="D3:E3"/>
    </sheetView>
  </sheetViews>
  <sheetFormatPr defaultColWidth="0" defaultRowHeight="15" zeroHeight="1" x14ac:dyDescent="0.4"/>
  <cols>
    <col min="1" max="1" width="15.5" style="4" customWidth="1"/>
    <col min="2" max="2" width="12.625" style="4" customWidth="1"/>
    <col min="3" max="3" width="48.875" style="4" customWidth="1"/>
    <col min="4" max="7" width="11.5" style="4" customWidth="1"/>
    <col min="8" max="8" width="59.125" style="4" customWidth="1"/>
    <col min="9" max="9" width="75.375" style="25" customWidth="1"/>
    <col min="10" max="12" width="0" style="4" hidden="1" customWidth="1"/>
    <col min="13" max="16384" width="10.875" style="4" hidden="1"/>
  </cols>
  <sheetData>
    <row r="1" spans="1:11" s="18" customFormat="1" ht="38.1" customHeight="1" thickBot="1" x14ac:dyDescent="0.45">
      <c r="A1" s="162" t="s">
        <v>39</v>
      </c>
      <c r="B1" s="163"/>
      <c r="C1" s="164"/>
      <c r="D1" s="178" t="s">
        <v>18</v>
      </c>
      <c r="E1" s="179"/>
      <c r="F1" s="179"/>
      <c r="G1" s="180"/>
      <c r="H1" s="101" t="s">
        <v>188</v>
      </c>
      <c r="I1" s="102" t="s">
        <v>189</v>
      </c>
    </row>
    <row r="2" spans="1:11" s="18" customFormat="1" ht="46.35" customHeight="1" thickBot="1" x14ac:dyDescent="0.45">
      <c r="A2" s="154" t="s">
        <v>162</v>
      </c>
      <c r="B2" s="155"/>
      <c r="C2" s="156"/>
      <c r="D2" s="209" t="s">
        <v>38</v>
      </c>
      <c r="E2" s="210"/>
      <c r="F2" s="210"/>
      <c r="G2" s="211"/>
      <c r="H2" s="29"/>
      <c r="I2" s="27" t="s">
        <v>190</v>
      </c>
    </row>
    <row r="3" spans="1:11" ht="67.900000000000006" thickBot="1" x14ac:dyDescent="0.45">
      <c r="A3" s="141" t="s">
        <v>226</v>
      </c>
      <c r="B3" s="111" t="s">
        <v>158</v>
      </c>
      <c r="C3" s="112" t="s">
        <v>265</v>
      </c>
      <c r="D3" s="215"/>
      <c r="E3" s="216"/>
      <c r="F3" s="217" t="e">
        <f>VLOOKUP(D3,'List data'!$A$8:$B$11,2,FALSE)</f>
        <v>#N/A</v>
      </c>
      <c r="G3" s="218"/>
      <c r="H3" s="115" t="s">
        <v>176</v>
      </c>
      <c r="I3" s="109"/>
    </row>
    <row r="4" spans="1:11" ht="40.9" thickBot="1" x14ac:dyDescent="0.45">
      <c r="A4" s="142"/>
      <c r="B4" s="111" t="s">
        <v>158</v>
      </c>
      <c r="C4" s="112" t="s">
        <v>37</v>
      </c>
      <c r="D4" s="215"/>
      <c r="E4" s="216"/>
      <c r="F4" s="217" t="e">
        <f>VLOOKUP(D4,'List data'!$A$8:$B$11,2,FALSE)</f>
        <v>#N/A</v>
      </c>
      <c r="G4" s="218"/>
      <c r="H4" s="115" t="s">
        <v>147</v>
      </c>
      <c r="I4" s="109"/>
    </row>
    <row r="5" spans="1:11" ht="111.4" thickBot="1" x14ac:dyDescent="0.45">
      <c r="A5" s="143"/>
      <c r="B5" s="113" t="s">
        <v>159</v>
      </c>
      <c r="C5" s="114" t="s">
        <v>164</v>
      </c>
      <c r="D5" s="215"/>
      <c r="E5" s="216"/>
      <c r="F5" s="217" t="e">
        <f>VLOOKUP(D5,'List data'!$A$8:$B$11,2,FALSE)</f>
        <v>#N/A</v>
      </c>
      <c r="G5" s="218"/>
      <c r="H5" s="116" t="s">
        <v>140</v>
      </c>
      <c r="I5" s="109"/>
    </row>
    <row r="6" spans="1:11" ht="71.099999999999994" customHeight="1" thickBot="1" x14ac:dyDescent="0.6">
      <c r="A6" s="181" t="s">
        <v>227</v>
      </c>
      <c r="B6" s="182"/>
      <c r="C6" s="183"/>
      <c r="D6" s="187" t="s">
        <v>1</v>
      </c>
      <c r="E6" s="188"/>
      <c r="F6" s="189"/>
      <c r="G6" s="169" t="str">
        <f>IF((AND(D6='List data'!A21,SUM(D9:F12)&gt;0)),"ERROR: Select 'Yes' or remove number of programmes", "")</f>
        <v/>
      </c>
      <c r="H6" s="170"/>
      <c r="I6" s="171"/>
      <c r="J6" s="4">
        <f>IF((G6="ERROR: Select 'YES' or remove number of programmes"),1,0)</f>
        <v>0</v>
      </c>
    </row>
    <row r="7" spans="1:11" ht="191.1" customHeight="1" x14ac:dyDescent="0.4">
      <c r="A7" s="172" t="s">
        <v>228</v>
      </c>
      <c r="B7" s="173"/>
      <c r="C7" s="174"/>
      <c r="D7" s="60" t="s">
        <v>132</v>
      </c>
      <c r="E7" s="60" t="s">
        <v>229</v>
      </c>
      <c r="F7" s="60" t="s">
        <v>45</v>
      </c>
      <c r="G7" s="61" t="s">
        <v>148</v>
      </c>
      <c r="H7" s="28" t="s">
        <v>237</v>
      </c>
      <c r="I7" s="26" t="s">
        <v>189</v>
      </c>
    </row>
    <row r="8" spans="1:11" ht="56.1" customHeight="1" thickBot="1" x14ac:dyDescent="0.45">
      <c r="A8" s="175"/>
      <c r="B8" s="176"/>
      <c r="C8" s="177"/>
      <c r="D8" s="212" t="s">
        <v>94</v>
      </c>
      <c r="E8" s="213"/>
      <c r="F8" s="213"/>
      <c r="G8" s="214"/>
      <c r="H8" s="29"/>
      <c r="I8" s="27" t="s">
        <v>190</v>
      </c>
      <c r="J8" s="4" t="s">
        <v>92</v>
      </c>
    </row>
    <row r="9" spans="1:11" ht="67.900000000000006" thickBot="1" x14ac:dyDescent="0.45">
      <c r="A9" s="141" t="s">
        <v>40</v>
      </c>
      <c r="B9" s="117" t="s">
        <v>158</v>
      </c>
      <c r="C9" s="118" t="s">
        <v>232</v>
      </c>
      <c r="D9" s="106"/>
      <c r="E9" s="106"/>
      <c r="F9" s="106"/>
      <c r="G9" s="106"/>
      <c r="H9" s="123" t="s">
        <v>230</v>
      </c>
      <c r="I9" s="109"/>
      <c r="J9" s="4" t="s">
        <v>90</v>
      </c>
      <c r="K9" s="4" t="e">
        <f>((SUM(D9:D10))/SUM(D9:F10))</f>
        <v>#DIV/0!</v>
      </c>
    </row>
    <row r="10" spans="1:11" ht="67.900000000000006" thickBot="1" x14ac:dyDescent="0.45">
      <c r="A10" s="143"/>
      <c r="B10" s="111" t="s">
        <v>158</v>
      </c>
      <c r="C10" s="119" t="s">
        <v>231</v>
      </c>
      <c r="D10" s="107"/>
      <c r="E10" s="107"/>
      <c r="F10" s="107"/>
      <c r="G10" s="107"/>
      <c r="H10" s="111" t="s">
        <v>233</v>
      </c>
      <c r="I10" s="109"/>
      <c r="J10" s="4" t="s">
        <v>91</v>
      </c>
      <c r="K10" s="4" t="e">
        <f>((D11)/SUM(D11:F11))</f>
        <v>#DIV/0!</v>
      </c>
    </row>
    <row r="11" spans="1:11" ht="97.5" thickBot="1" x14ac:dyDescent="0.45">
      <c r="A11" s="120" t="s">
        <v>42</v>
      </c>
      <c r="B11" s="121" t="s">
        <v>159</v>
      </c>
      <c r="C11" s="122" t="s">
        <v>41</v>
      </c>
      <c r="D11" s="33"/>
      <c r="E11" s="33"/>
      <c r="F11" s="33"/>
      <c r="G11" s="33"/>
      <c r="H11" s="116" t="s">
        <v>235</v>
      </c>
      <c r="I11" s="109"/>
    </row>
    <row r="12" spans="1:11" ht="61.9" thickBot="1" x14ac:dyDescent="0.45">
      <c r="A12" s="120" t="s">
        <v>43</v>
      </c>
      <c r="B12" s="113" t="s">
        <v>159</v>
      </c>
      <c r="C12" s="120" t="s">
        <v>146</v>
      </c>
      <c r="D12" s="35"/>
      <c r="E12" s="36"/>
      <c r="F12" s="36"/>
      <c r="G12" s="36"/>
      <c r="H12" s="124" t="s">
        <v>234</v>
      </c>
      <c r="I12" s="109"/>
    </row>
    <row r="13" spans="1:11" ht="23.1" customHeight="1" thickBot="1" x14ac:dyDescent="0.45">
      <c r="A13" s="167" t="str">
        <f>IF((AND(D6='List data'!A20,SUM(D9:F12)=0)),"ERROR: Please enter number of programmes into the appropriate boxes, or select 'No' above if no access related programmes", " ")</f>
        <v xml:space="preserve"> </v>
      </c>
      <c r="B13" s="168"/>
      <c r="C13" s="168"/>
      <c r="D13" s="168"/>
      <c r="E13" s="168"/>
      <c r="F13" s="168"/>
      <c r="G13" s="168"/>
      <c r="H13" s="168"/>
      <c r="I13" s="168"/>
      <c r="J13" s="4">
        <f>IF((A13="ERROR: Please enter number of programmes into the appropriate boxes, or select 'No' above if no access related programmes"),1,0)</f>
        <v>0</v>
      </c>
    </row>
    <row r="14" spans="1:11" ht="71.099999999999994" customHeight="1" thickBot="1" x14ac:dyDescent="0.6">
      <c r="A14" s="181" t="s">
        <v>236</v>
      </c>
      <c r="B14" s="182"/>
      <c r="C14" s="183"/>
      <c r="D14" s="190" t="s">
        <v>1</v>
      </c>
      <c r="E14" s="191"/>
      <c r="F14" s="192"/>
      <c r="G14" s="169" t="str">
        <f>IF((AND(D14='List data'!A21,SUM(D17:F20)&gt;0)),"ERROR: Select 'Yes' or remove number of programmes", "")</f>
        <v/>
      </c>
      <c r="H14" s="170"/>
      <c r="I14" s="171"/>
      <c r="J14" s="4">
        <f>IF((G14="ERROR: Select 'YES' or remove number of programmes"),1,0)</f>
        <v>0</v>
      </c>
    </row>
    <row r="15" spans="1:11" ht="191.1" customHeight="1" x14ac:dyDescent="0.4">
      <c r="A15" s="172" t="s">
        <v>157</v>
      </c>
      <c r="B15" s="173"/>
      <c r="C15" s="174"/>
      <c r="D15" s="60" t="s">
        <v>132</v>
      </c>
      <c r="E15" s="60" t="s">
        <v>229</v>
      </c>
      <c r="F15" s="60" t="s">
        <v>45</v>
      </c>
      <c r="G15" s="61" t="s">
        <v>148</v>
      </c>
      <c r="H15" s="28" t="s">
        <v>237</v>
      </c>
      <c r="I15" s="26" t="s">
        <v>189</v>
      </c>
    </row>
    <row r="16" spans="1:11" ht="56.1" customHeight="1" thickBot="1" x14ac:dyDescent="0.45">
      <c r="A16" s="175"/>
      <c r="B16" s="176"/>
      <c r="C16" s="177"/>
      <c r="D16" s="212" t="s">
        <v>94</v>
      </c>
      <c r="E16" s="213"/>
      <c r="F16" s="213"/>
      <c r="G16" s="214"/>
      <c r="H16" s="29"/>
      <c r="I16" s="27" t="s">
        <v>190</v>
      </c>
      <c r="J16" s="4" t="s">
        <v>93</v>
      </c>
    </row>
    <row r="17" spans="1:11" ht="67.900000000000006" thickBot="1" x14ac:dyDescent="0.45">
      <c r="A17" s="125" t="s">
        <v>40</v>
      </c>
      <c r="B17" s="117" t="s">
        <v>158</v>
      </c>
      <c r="C17" s="118" t="s">
        <v>232</v>
      </c>
      <c r="D17" s="106"/>
      <c r="E17" s="106"/>
      <c r="F17" s="106"/>
      <c r="G17" s="106"/>
      <c r="H17" s="32" t="s">
        <v>230</v>
      </c>
      <c r="I17" s="109"/>
      <c r="J17" s="4" t="s">
        <v>90</v>
      </c>
      <c r="K17" s="4" t="e">
        <f>(SUM(D17:D18)/SUM(D17:F18))</f>
        <v>#DIV/0!</v>
      </c>
    </row>
    <row r="18" spans="1:11" ht="67.900000000000006" thickBot="1" x14ac:dyDescent="0.45">
      <c r="A18" s="119"/>
      <c r="B18" s="111" t="s">
        <v>158</v>
      </c>
      <c r="C18" s="119" t="s">
        <v>231</v>
      </c>
      <c r="D18" s="107"/>
      <c r="E18" s="107"/>
      <c r="F18" s="107"/>
      <c r="G18" s="107"/>
      <c r="H18" s="30" t="s">
        <v>233</v>
      </c>
      <c r="I18" s="109"/>
      <c r="J18" s="4" t="s">
        <v>91</v>
      </c>
      <c r="K18" s="4" t="e">
        <f>((D19)/SUM(D19:F19))</f>
        <v>#DIV/0!</v>
      </c>
    </row>
    <row r="19" spans="1:11" ht="55.9" thickBot="1" x14ac:dyDescent="0.45">
      <c r="A19" s="120" t="s">
        <v>42</v>
      </c>
      <c r="B19" s="121" t="s">
        <v>159</v>
      </c>
      <c r="C19" s="122" t="s">
        <v>41</v>
      </c>
      <c r="D19" s="33"/>
      <c r="E19" s="33"/>
      <c r="F19" s="33"/>
      <c r="G19" s="33"/>
      <c r="H19" s="34" t="s">
        <v>239</v>
      </c>
      <c r="I19" s="109"/>
    </row>
    <row r="20" spans="1:11" ht="61.9" thickBot="1" x14ac:dyDescent="0.45">
      <c r="A20" s="120" t="s">
        <v>43</v>
      </c>
      <c r="B20" s="113" t="s">
        <v>159</v>
      </c>
      <c r="C20" s="120" t="s">
        <v>146</v>
      </c>
      <c r="D20" s="35"/>
      <c r="E20" s="36"/>
      <c r="F20" s="36"/>
      <c r="G20" s="36"/>
      <c r="H20" s="37" t="s">
        <v>234</v>
      </c>
      <c r="I20" s="109"/>
    </row>
    <row r="21" spans="1:11" ht="20.65" thickBot="1" x14ac:dyDescent="0.45">
      <c r="A21" s="165" t="str">
        <f>IF((AND(D14='List data'!A20,SUM(D17:F20)=0)),"ERROR: Please enter number of programmes into the appropriate boxes, or select 'No' above if no student success related programmes", " ")</f>
        <v xml:space="preserve"> </v>
      </c>
      <c r="B21" s="166"/>
      <c r="C21" s="166"/>
      <c r="D21" s="166"/>
      <c r="E21" s="166"/>
      <c r="F21" s="166"/>
      <c r="G21" s="166"/>
      <c r="H21" s="166"/>
      <c r="I21" s="166"/>
      <c r="J21" s="4">
        <f>IF((A21="ERROR: Please enter number of programmes into the appropriate boxes, or select 'No' above if no student success related programmes"),1,0)</f>
        <v>0</v>
      </c>
    </row>
    <row r="22" spans="1:11" ht="71.099999999999994" customHeight="1" thickBot="1" x14ac:dyDescent="0.6">
      <c r="A22" s="181" t="s">
        <v>161</v>
      </c>
      <c r="B22" s="182"/>
      <c r="C22" s="183"/>
      <c r="D22" s="187" t="s">
        <v>1</v>
      </c>
      <c r="E22" s="188"/>
      <c r="F22" s="189"/>
      <c r="G22" s="169" t="str">
        <f>IF((AND(D22='List data'!A21,SUM(D25:F28)&gt;0)),"ERROR: Select 'YES' or remove number of programmes", "")</f>
        <v/>
      </c>
      <c r="H22" s="170"/>
      <c r="I22" s="171"/>
      <c r="J22" s="4">
        <f>IF((G22="ERROR: Select 'YES' or remove number of programmes"),1,0)</f>
        <v>0</v>
      </c>
    </row>
    <row r="23" spans="1:11" ht="191.1" customHeight="1" x14ac:dyDescent="0.4">
      <c r="A23" s="172" t="s">
        <v>156</v>
      </c>
      <c r="B23" s="173"/>
      <c r="C23" s="174"/>
      <c r="D23" s="60" t="s">
        <v>132</v>
      </c>
      <c r="E23" s="60" t="s">
        <v>44</v>
      </c>
      <c r="F23" s="60" t="s">
        <v>45</v>
      </c>
      <c r="G23" s="61" t="s">
        <v>148</v>
      </c>
      <c r="H23" s="28" t="s">
        <v>237</v>
      </c>
      <c r="I23" s="26" t="s">
        <v>189</v>
      </c>
    </row>
    <row r="24" spans="1:11" ht="51" customHeight="1" thickBot="1" x14ac:dyDescent="0.45">
      <c r="A24" s="175"/>
      <c r="B24" s="176"/>
      <c r="C24" s="177"/>
      <c r="D24" s="184" t="s">
        <v>94</v>
      </c>
      <c r="E24" s="185"/>
      <c r="F24" s="185"/>
      <c r="G24" s="186"/>
      <c r="H24" s="29"/>
      <c r="I24" s="27" t="s">
        <v>190</v>
      </c>
      <c r="J24" s="4" t="s">
        <v>171</v>
      </c>
    </row>
    <row r="25" spans="1:11" ht="67.900000000000006" thickBot="1" x14ac:dyDescent="0.45">
      <c r="A25" s="125" t="s">
        <v>40</v>
      </c>
      <c r="B25" s="117" t="s">
        <v>158</v>
      </c>
      <c r="C25" s="118" t="s">
        <v>232</v>
      </c>
      <c r="D25" s="106"/>
      <c r="E25" s="106"/>
      <c r="F25" s="106"/>
      <c r="G25" s="106"/>
      <c r="H25" s="123" t="s">
        <v>230</v>
      </c>
      <c r="I25" s="109"/>
      <c r="J25" s="4" t="s">
        <v>90</v>
      </c>
      <c r="K25" s="4" t="e">
        <f>(SUM(D25:D26))/SUM(D25:F26)</f>
        <v>#DIV/0!</v>
      </c>
    </row>
    <row r="26" spans="1:11" ht="67.900000000000006" thickBot="1" x14ac:dyDescent="0.45">
      <c r="A26" s="119"/>
      <c r="B26" s="111" t="s">
        <v>158</v>
      </c>
      <c r="C26" s="119" t="s">
        <v>231</v>
      </c>
      <c r="D26" s="107"/>
      <c r="E26" s="107"/>
      <c r="F26" s="107"/>
      <c r="G26" s="107"/>
      <c r="H26" s="111" t="s">
        <v>233</v>
      </c>
      <c r="I26" s="109"/>
      <c r="J26" s="4" t="s">
        <v>91</v>
      </c>
      <c r="K26" s="4" t="e">
        <f>((D27)/SUM(D27:F27))</f>
        <v>#DIV/0!</v>
      </c>
    </row>
    <row r="27" spans="1:11" ht="55.9" thickBot="1" x14ac:dyDescent="0.45">
      <c r="A27" s="120" t="s">
        <v>42</v>
      </c>
      <c r="B27" s="121" t="s">
        <v>159</v>
      </c>
      <c r="C27" s="122" t="s">
        <v>41</v>
      </c>
      <c r="D27" s="33"/>
      <c r="E27" s="33"/>
      <c r="F27" s="33"/>
      <c r="G27" s="33"/>
      <c r="H27" s="116" t="s">
        <v>239</v>
      </c>
      <c r="I27" s="109"/>
    </row>
    <row r="28" spans="1:11" ht="61.9" thickBot="1" x14ac:dyDescent="0.45">
      <c r="A28" s="120" t="s">
        <v>43</v>
      </c>
      <c r="B28" s="113" t="s">
        <v>159</v>
      </c>
      <c r="C28" s="120" t="s">
        <v>146</v>
      </c>
      <c r="D28" s="35"/>
      <c r="E28" s="36"/>
      <c r="F28" s="36"/>
      <c r="G28" s="36"/>
      <c r="H28" s="124" t="s">
        <v>234</v>
      </c>
      <c r="I28" s="109"/>
    </row>
    <row r="29" spans="1:11" ht="20.65" thickBot="1" x14ac:dyDescent="0.45">
      <c r="A29" s="165" t="str">
        <f>IF((AND(D22='List data'!A20,SUM(D25:F28)=0)),"ERROR: Please enter number of programmes into the appropriate boxes, or select 'No' above if no progression related programmes", " ")</f>
        <v xml:space="preserve"> </v>
      </c>
      <c r="B29" s="166"/>
      <c r="C29" s="166"/>
      <c r="D29" s="166"/>
      <c r="E29" s="166"/>
      <c r="F29" s="166"/>
      <c r="G29" s="166"/>
      <c r="H29" s="166"/>
      <c r="I29" s="166"/>
      <c r="J29" s="4">
        <f>IF((A29="ERROR: Please enter number of programmes into the appropriate boxes, or select 'No' above if no progression related programmes"),1,0)</f>
        <v>0</v>
      </c>
    </row>
    <row r="30" spans="1:11" ht="56.1" customHeight="1" thickBot="1" x14ac:dyDescent="0.45">
      <c r="A30" s="200"/>
      <c r="B30" s="201"/>
      <c r="C30" s="44" t="s">
        <v>95</v>
      </c>
      <c r="D30" s="202" t="e">
        <f>F3+F4+F5+B58+C58</f>
        <v>#N/A</v>
      </c>
      <c r="E30" s="203"/>
      <c r="F30" s="203"/>
      <c r="G30" s="204"/>
      <c r="H30" s="207"/>
      <c r="I30" s="208"/>
      <c r="J30" s="134" t="e">
        <f>D30</f>
        <v>#N/A</v>
      </c>
    </row>
    <row r="31" spans="1:11" s="38" customFormat="1" ht="13.35" hidden="1" customHeight="1" x14ac:dyDescent="0.4">
      <c r="A31" s="205"/>
      <c r="B31" s="206"/>
      <c r="C31" s="206"/>
      <c r="D31" s="206"/>
      <c r="E31" s="206"/>
      <c r="F31" s="206"/>
      <c r="G31" s="206"/>
      <c r="H31" s="206"/>
      <c r="I31" s="206"/>
    </row>
    <row r="32" spans="1:11" ht="46.35" customHeight="1" thickBot="1" x14ac:dyDescent="0.45">
      <c r="A32" s="198" t="s">
        <v>238</v>
      </c>
      <c r="B32" s="199"/>
      <c r="C32" s="199"/>
      <c r="D32" s="199"/>
      <c r="E32" s="199"/>
      <c r="F32" s="199"/>
      <c r="G32" s="199"/>
      <c r="H32" s="199"/>
      <c r="I32" s="199"/>
    </row>
    <row r="33" spans="1:9" ht="409.35" customHeight="1" x14ac:dyDescent="0.4">
      <c r="A33" s="195"/>
      <c r="B33" s="196"/>
      <c r="C33" s="196"/>
      <c r="D33" s="196"/>
      <c r="E33" s="196"/>
      <c r="F33" s="196"/>
      <c r="G33" s="196"/>
      <c r="H33" s="196"/>
      <c r="I33" s="197"/>
    </row>
    <row r="34" spans="1:9" x14ac:dyDescent="0.4">
      <c r="A34" s="39"/>
      <c r="B34" s="39"/>
      <c r="C34" s="39"/>
      <c r="D34" s="39"/>
      <c r="E34" s="39"/>
      <c r="F34" s="39"/>
      <c r="G34" s="39"/>
      <c r="H34" s="39"/>
      <c r="I34" s="40"/>
    </row>
    <row r="35" spans="1:9" s="41" customFormat="1" ht="31.35" customHeight="1" x14ac:dyDescent="0.4">
      <c r="A35" s="193" t="s">
        <v>261</v>
      </c>
      <c r="B35" s="193"/>
      <c r="C35" s="193"/>
      <c r="D35" s="193"/>
      <c r="E35" s="193"/>
      <c r="F35" s="193"/>
      <c r="G35" s="193"/>
      <c r="H35" s="193"/>
      <c r="I35" s="193"/>
    </row>
    <row r="36" spans="1:9" s="42" customFormat="1" x14ac:dyDescent="0.4">
      <c r="A36" s="194" t="s">
        <v>262</v>
      </c>
      <c r="B36" s="194"/>
      <c r="C36" s="194"/>
      <c r="D36" s="194"/>
      <c r="E36" s="194"/>
      <c r="F36" s="194"/>
      <c r="G36" s="194"/>
      <c r="H36" s="194"/>
      <c r="I36" s="194"/>
    </row>
    <row r="37" spans="1:9" s="42" customFormat="1" x14ac:dyDescent="0.4">
      <c r="A37" s="194" t="s">
        <v>259</v>
      </c>
      <c r="B37" s="194"/>
      <c r="C37" s="194"/>
      <c r="D37" s="194"/>
      <c r="E37" s="194"/>
      <c r="F37" s="194"/>
      <c r="G37" s="194"/>
      <c r="H37" s="194"/>
      <c r="I37" s="194"/>
    </row>
    <row r="38" spans="1:9" s="42" customFormat="1" x14ac:dyDescent="0.4">
      <c r="A38" s="193" t="s">
        <v>263</v>
      </c>
      <c r="B38" s="194"/>
      <c r="C38" s="194"/>
      <c r="D38" s="194"/>
      <c r="E38" s="194"/>
      <c r="F38" s="194"/>
      <c r="G38" s="194"/>
      <c r="H38" s="194"/>
      <c r="I38" s="194"/>
    </row>
    <row r="39" spans="1:9" s="42" customFormat="1" ht="47.1" customHeight="1" x14ac:dyDescent="0.4">
      <c r="A39" s="193" t="s">
        <v>264</v>
      </c>
      <c r="B39" s="193"/>
      <c r="C39" s="193"/>
      <c r="D39" s="193"/>
      <c r="E39" s="193"/>
      <c r="F39" s="193"/>
      <c r="G39" s="193"/>
      <c r="H39" s="193"/>
      <c r="I39" s="193"/>
    </row>
    <row r="40" spans="1:9" x14ac:dyDescent="0.4">
      <c r="A40" s="39"/>
      <c r="B40" s="39"/>
      <c r="C40" s="39"/>
      <c r="D40" s="39"/>
      <c r="E40" s="39"/>
      <c r="F40" s="39"/>
      <c r="G40" s="39"/>
      <c r="H40" s="39"/>
      <c r="I40" s="43"/>
    </row>
    <row r="41" spans="1:9" x14ac:dyDescent="0.4">
      <c r="A41" s="39"/>
      <c r="B41" s="39"/>
      <c r="C41" s="39"/>
      <c r="D41" s="39"/>
      <c r="E41" s="39"/>
      <c r="F41" s="39"/>
      <c r="G41" s="39"/>
      <c r="H41" s="39"/>
      <c r="I41" s="43"/>
    </row>
    <row r="42" spans="1:9" x14ac:dyDescent="0.4">
      <c r="A42" s="39"/>
      <c r="B42" s="39"/>
      <c r="C42" s="39"/>
      <c r="D42" s="39"/>
      <c r="E42" s="39"/>
      <c r="F42" s="39"/>
      <c r="G42" s="39"/>
      <c r="H42" s="39"/>
      <c r="I42" s="43"/>
    </row>
    <row r="43" spans="1:9" x14ac:dyDescent="0.4">
      <c r="A43" s="39"/>
      <c r="B43" s="39"/>
      <c r="C43" s="39"/>
      <c r="D43" s="39"/>
      <c r="E43" s="39"/>
      <c r="F43" s="39"/>
      <c r="G43" s="39"/>
      <c r="H43" s="39"/>
      <c r="I43" s="43"/>
    </row>
    <row r="44" spans="1:9" x14ac:dyDescent="0.4">
      <c r="A44" s="39"/>
      <c r="B44" s="39"/>
      <c r="C44" s="39"/>
      <c r="D44" s="39"/>
      <c r="E44" s="39"/>
      <c r="F44" s="39"/>
      <c r="G44" s="39"/>
      <c r="H44" s="39"/>
      <c r="I44" s="43"/>
    </row>
    <row r="45" spans="1:9" x14ac:dyDescent="0.4">
      <c r="A45" s="39"/>
      <c r="B45" s="39"/>
      <c r="C45" s="39"/>
      <c r="D45" s="39"/>
      <c r="E45" s="39"/>
      <c r="F45" s="39"/>
      <c r="G45" s="39"/>
      <c r="H45" s="39"/>
      <c r="I45" s="43"/>
    </row>
    <row r="46" spans="1:9" x14ac:dyDescent="0.4">
      <c r="A46" s="39"/>
      <c r="B46" s="39"/>
      <c r="C46" s="39"/>
      <c r="D46" s="39"/>
      <c r="E46" s="39"/>
      <c r="F46" s="39"/>
      <c r="G46" s="39"/>
      <c r="H46" s="39"/>
      <c r="I46" s="43"/>
    </row>
    <row r="47" spans="1:9" x14ac:dyDescent="0.4">
      <c r="A47" s="39"/>
      <c r="B47" s="39"/>
      <c r="C47" s="39"/>
      <c r="D47" s="39"/>
      <c r="E47" s="39"/>
      <c r="F47" s="39"/>
      <c r="G47" s="39"/>
      <c r="H47" s="39"/>
      <c r="I47" s="43"/>
    </row>
    <row r="48" spans="1:9" x14ac:dyDescent="0.4">
      <c r="A48" s="39"/>
      <c r="B48" s="39"/>
      <c r="C48" s="39"/>
      <c r="D48" s="39"/>
      <c r="E48" s="39"/>
      <c r="F48" s="39"/>
      <c r="G48" s="39"/>
      <c r="H48" s="39"/>
      <c r="I48" s="43"/>
    </row>
    <row r="49" spans="1:12" x14ac:dyDescent="0.4">
      <c r="A49" s="39"/>
      <c r="B49" s="39"/>
      <c r="C49" s="39"/>
      <c r="D49" s="39"/>
      <c r="E49" s="39"/>
      <c r="F49" s="39"/>
      <c r="G49" s="39"/>
      <c r="H49" s="39"/>
      <c r="I49" s="43"/>
    </row>
    <row r="50" spans="1:12" x14ac:dyDescent="0.4">
      <c r="A50" s="39"/>
      <c r="B50" s="39"/>
      <c r="C50" s="39"/>
      <c r="D50" s="39"/>
      <c r="E50" s="39"/>
      <c r="F50" s="39"/>
      <c r="G50" s="39"/>
      <c r="H50" s="39"/>
      <c r="I50" s="39"/>
      <c r="J50" s="39"/>
      <c r="K50" s="39"/>
      <c r="L50" s="39"/>
    </row>
    <row r="51" spans="1:12" hidden="1" x14ac:dyDescent="0.4"/>
    <row r="52" spans="1:12" hidden="1" x14ac:dyDescent="0.4">
      <c r="A52" s="4" t="s">
        <v>96</v>
      </c>
    </row>
    <row r="53" spans="1:12" hidden="1" x14ac:dyDescent="0.4">
      <c r="B53" s="4" t="s">
        <v>90</v>
      </c>
      <c r="C53" s="4" t="s">
        <v>91</v>
      </c>
    </row>
    <row r="54" spans="1:12" hidden="1" x14ac:dyDescent="0.4">
      <c r="A54" s="4" t="s">
        <v>163</v>
      </c>
      <c r="B54" s="4">
        <f>IF(OR(D6='List data'!A21,SUM(D9:F9)=0),0,K9)</f>
        <v>0</v>
      </c>
      <c r="C54" s="4">
        <f>IF(OR(D6='List data'!A21,SUM(D11:F11)=0),0,K10)</f>
        <v>0</v>
      </c>
    </row>
    <row r="55" spans="1:12" hidden="1" x14ac:dyDescent="0.4">
      <c r="A55" s="4" t="s">
        <v>97</v>
      </c>
      <c r="B55" s="4">
        <f>IF(OR(D14='List data'!A21,SUM(D17:F17)=0),0,K17)</f>
        <v>0</v>
      </c>
      <c r="C55" s="4">
        <f>IF(OR(D14='List data'!A21,SUM(D19:F19)=0),0,'3. Evaluation design'!K18)</f>
        <v>0</v>
      </c>
    </row>
    <row r="56" spans="1:12" hidden="1" x14ac:dyDescent="0.4">
      <c r="A56" s="4" t="s">
        <v>170</v>
      </c>
      <c r="B56" s="4">
        <f>IF(OR(D22='List data'!A21,SUM(D25:F25)=0),0,K25)</f>
        <v>0</v>
      </c>
      <c r="C56" s="4">
        <f>IF(OR(D22='List data'!A21,SUM(D27:F27)=0),0,'3. Evaluation design'!K26)</f>
        <v>0</v>
      </c>
    </row>
    <row r="57" spans="1:12" hidden="1" x14ac:dyDescent="0.4">
      <c r="A57" s="39"/>
      <c r="B57" s="39"/>
      <c r="C57" s="39"/>
      <c r="D57" s="39"/>
      <c r="E57" s="39"/>
      <c r="F57" s="39"/>
      <c r="G57" s="39"/>
      <c r="H57" s="39"/>
      <c r="I57" s="39"/>
      <c r="J57" s="39"/>
    </row>
    <row r="58" spans="1:12" hidden="1" x14ac:dyDescent="0.4">
      <c r="A58" s="4" t="s">
        <v>99</v>
      </c>
      <c r="B58" s="4" t="e">
        <f>SUM(B54:B57)/(3-H66)</f>
        <v>#DIV/0!</v>
      </c>
      <c r="C58" s="4" t="e">
        <f>(SUM(C54:C57)/(3-H66))+B60</f>
        <v>#DIV/0!</v>
      </c>
    </row>
    <row r="59" spans="1:12" hidden="1" x14ac:dyDescent="0.4"/>
    <row r="60" spans="1:12" hidden="1" x14ac:dyDescent="0.4">
      <c r="A60" s="4" t="s">
        <v>283</v>
      </c>
      <c r="B60" s="4">
        <f>IF(D64&gt;0,1,0)</f>
        <v>0</v>
      </c>
      <c r="C60" s="4" t="s">
        <v>271</v>
      </c>
      <c r="D60" s="4">
        <f>IF(D12&gt;0,1,0)</f>
        <v>0</v>
      </c>
      <c r="E60" s="4" t="s">
        <v>276</v>
      </c>
    </row>
    <row r="61" spans="1:12" hidden="1" x14ac:dyDescent="0.4"/>
    <row r="62" spans="1:12" hidden="1" x14ac:dyDescent="0.4">
      <c r="A62" s="137" t="s">
        <v>280</v>
      </c>
      <c r="D62" s="4">
        <f>IF(D20&gt;0,1,0)</f>
        <v>0</v>
      </c>
      <c r="E62" s="4" t="s">
        <v>277</v>
      </c>
      <c r="H62" s="4" t="s">
        <v>282</v>
      </c>
      <c r="I62" s="25" t="s">
        <v>281</v>
      </c>
    </row>
    <row r="63" spans="1:12" hidden="1" x14ac:dyDescent="0.4">
      <c r="A63" s="4" t="s">
        <v>163</v>
      </c>
      <c r="B63" s="4">
        <f>IF(D6='List data'!A20,0,1)</f>
        <v>1</v>
      </c>
      <c r="C63" s="4">
        <f>B63</f>
        <v>1</v>
      </c>
      <c r="D63" s="4">
        <f>IF(D28&gt;0,1,0)</f>
        <v>0</v>
      </c>
      <c r="E63" s="4" t="s">
        <v>278</v>
      </c>
      <c r="G63" s="4" t="s">
        <v>163</v>
      </c>
      <c r="H63" s="4">
        <f>IF(D6='List data'!A20,0,1)</f>
        <v>1</v>
      </c>
      <c r="I63" s="25">
        <f>(1-H63)</f>
        <v>0</v>
      </c>
    </row>
    <row r="64" spans="1:12" hidden="1" x14ac:dyDescent="0.4">
      <c r="A64" s="4" t="s">
        <v>97</v>
      </c>
      <c r="B64" s="4">
        <f>IF(D14='List data'!A20,0,1)</f>
        <v>1</v>
      </c>
      <c r="C64" s="4">
        <f>B64</f>
        <v>1</v>
      </c>
      <c r="D64" s="4">
        <f>SUM(D60:D63)</f>
        <v>0</v>
      </c>
      <c r="G64" s="4" t="s">
        <v>97</v>
      </c>
      <c r="H64" s="4">
        <f>IF(D14='List data'!A20,0,1)</f>
        <v>1</v>
      </c>
      <c r="I64" s="25">
        <f>(1-H64)</f>
        <v>0</v>
      </c>
    </row>
    <row r="65" spans="1:9" hidden="1" x14ac:dyDescent="0.4">
      <c r="A65" s="4" t="s">
        <v>272</v>
      </c>
      <c r="B65" s="4">
        <f>IF(D22='List data'!A20,0,1)</f>
        <v>1</v>
      </c>
      <c r="C65" s="4">
        <f>B65</f>
        <v>1</v>
      </c>
      <c r="G65" s="4" t="s">
        <v>272</v>
      </c>
      <c r="H65" s="4">
        <f>IF(D22='List data'!A20,0,1)</f>
        <v>1</v>
      </c>
      <c r="I65" s="25">
        <f>(1-H65)</f>
        <v>0</v>
      </c>
    </row>
    <row r="66" spans="1:9" hidden="1" x14ac:dyDescent="0.4">
      <c r="A66" s="4" t="s">
        <v>273</v>
      </c>
      <c r="B66" s="4">
        <f>H66</f>
        <v>3</v>
      </c>
      <c r="C66" s="4">
        <f>H66</f>
        <v>3</v>
      </c>
      <c r="G66" s="4" t="s">
        <v>279</v>
      </c>
      <c r="H66" s="4">
        <f>SUM(H63:H65)</f>
        <v>3</v>
      </c>
      <c r="I66" s="4">
        <f>SUM(I63:I65)</f>
        <v>0</v>
      </c>
    </row>
    <row r="67" spans="1:9" hidden="1" x14ac:dyDescent="0.4">
      <c r="A67" s="4" t="s">
        <v>274</v>
      </c>
      <c r="B67" s="4">
        <f>IF(H66&lt;&gt;0,(SUM(B63:B65)/B66),0)</f>
        <v>1</v>
      </c>
      <c r="C67" s="4">
        <f>IF(H66&lt;&gt;0,(SUM(C63:C65)/C66),0)</f>
        <v>1</v>
      </c>
    </row>
    <row r="68" spans="1:9" hidden="1" x14ac:dyDescent="0.4"/>
    <row r="69" spans="1:9" hidden="1" x14ac:dyDescent="0.4">
      <c r="A69" s="4" t="s">
        <v>275</v>
      </c>
      <c r="B69" s="4">
        <f>J29+J22+J21+J14+J13+J6</f>
        <v>0</v>
      </c>
    </row>
    <row r="70" spans="1:9" hidden="1" x14ac:dyDescent="0.4"/>
    <row r="71" spans="1:9" hidden="1" x14ac:dyDescent="0.4">
      <c r="A71" s="4" t="s">
        <v>285</v>
      </c>
      <c r="B71" s="4" t="e">
        <f>F5</f>
        <v>#N/A</v>
      </c>
    </row>
  </sheetData>
  <sheetProtection sheet="1" objects="1" scenarios="1" formatCells="0" formatColumns="0" formatRows="0" insertColumns="0" insertRows="0" insertHyperlinks="0" selectLockedCells="1" autoFilter="0"/>
  <mergeCells count="41">
    <mergeCell ref="A22:C22"/>
    <mergeCell ref="A9:A10"/>
    <mergeCell ref="A7:C8"/>
    <mergeCell ref="A3:A5"/>
    <mergeCell ref="D3:E3"/>
    <mergeCell ref="D4:E4"/>
    <mergeCell ref="D22:F22"/>
    <mergeCell ref="D8:G8"/>
    <mergeCell ref="D2:G2"/>
    <mergeCell ref="D16:G16"/>
    <mergeCell ref="D5:E5"/>
    <mergeCell ref="F5:G5"/>
    <mergeCell ref="F4:G4"/>
    <mergeCell ref="F3:G3"/>
    <mergeCell ref="A33:I33"/>
    <mergeCell ref="A32:I32"/>
    <mergeCell ref="A30:B30"/>
    <mergeCell ref="D30:G30"/>
    <mergeCell ref="A31:I31"/>
    <mergeCell ref="H30:I30"/>
    <mergeCell ref="A38:I38"/>
    <mergeCell ref="A35:I35"/>
    <mergeCell ref="A36:I36"/>
    <mergeCell ref="A37:I37"/>
    <mergeCell ref="A39:I39"/>
    <mergeCell ref="A1:C1"/>
    <mergeCell ref="A2:C2"/>
    <mergeCell ref="A29:I29"/>
    <mergeCell ref="A21:I21"/>
    <mergeCell ref="A13:I13"/>
    <mergeCell ref="G22:I22"/>
    <mergeCell ref="G14:I14"/>
    <mergeCell ref="A15:C16"/>
    <mergeCell ref="A23:C24"/>
    <mergeCell ref="D1:G1"/>
    <mergeCell ref="A6:C6"/>
    <mergeCell ref="A14:C14"/>
    <mergeCell ref="D24:G24"/>
    <mergeCell ref="G6:I6"/>
    <mergeCell ref="D6:F6"/>
    <mergeCell ref="D14:F14"/>
  </mergeCells>
  <phoneticPr fontId="3" type="noConversion"/>
  <conditionalFormatting sqref="F3:G3">
    <cfRule type="iconSet" priority="4">
      <iconSet showValue="0">
        <cfvo type="percent" val="0"/>
        <cfvo type="num" val="1"/>
        <cfvo type="num" val="2"/>
      </iconSet>
    </cfRule>
  </conditionalFormatting>
  <conditionalFormatting sqref="F4:G4">
    <cfRule type="iconSet" priority="3">
      <iconSet showValue="0">
        <cfvo type="percent" val="0"/>
        <cfvo type="num" val="1"/>
        <cfvo type="num" val="2"/>
      </iconSet>
    </cfRule>
  </conditionalFormatting>
  <conditionalFormatting sqref="F5:G5">
    <cfRule type="iconSet" priority="1">
      <iconSet showValue="0">
        <cfvo type="percent" val="0"/>
        <cfvo type="num" val="1"/>
        <cfvo type="num" val="2"/>
      </iconSet>
    </cfRule>
  </conditionalFormatting>
  <dataValidations xWindow="560" yWindow="339" count="1">
    <dataValidation type="whole" allowBlank="1" showInputMessage="1" showErrorMessage="1" sqref="D17:G20 D9:G12 D25:G28">
      <formula1>0</formula1>
      <formula2>1000000</formula2>
    </dataValidation>
  </dataValidations>
  <hyperlinks>
    <hyperlink ref="H4" location="_ftn2" display="The type of evaluation is appropriate to the research questions you are seeking to address and the claims you are looking to make[2]."/>
    <hyperlink ref="A36" location="_ftnref2" display="[2] Part 1: The Standards of Evidence in Evaluation of Outreach set out recommendations for what claims can be made from different types of evaluations."/>
    <hyperlink ref="A37" location="_ftnref2" display="[2] Part 1: The Standards of Evidence in Evaluation of Outreach set out recommendations for what claims can be made from different types of evaluations."/>
    <hyperlink ref="G15" location="'3. Evaluation Design'!A37" display="Not considered applicable for this number of programmes [3]"/>
    <hyperlink ref="G23" location="'3. Evaluation Design'!A37" display="Not considered applicable for this number of programmes [3]"/>
    <hyperlink ref="G7" location="'3. Evaluation Design'!A37" display="Not considered applicable for this number of programmes [3]"/>
    <hyperlink ref="H9" location="'3. Evaluation Design'!A38" display="A Theory of Change diagram, logical framewotk approach, or other methodology that links activities to outcomes and the assumptions and processes underpinning the programme [4]. "/>
    <hyperlink ref="H12" location="'3. Evaluation Design'!A39" display="Comparison of the outcomes for your participants against an appropriate comparison or control group using an experimental or quasi-experimental design. The impact measures could be quantitative (e.g. HE applications or entrants) or qualitative (e.g. teach"/>
    <hyperlink ref="I35" location="'3. Evaluation Design'!A37" display="'3. Evaluation Design'!A37"/>
    <hyperlink ref="H35" location="'3. Evaluation Design'!A37" display="'3. Evaluation Design'!A37"/>
    <hyperlink ref="G35" location="'3. Evaluation Design'!A37" display="'3. Evaluation Design'!A37"/>
    <hyperlink ref="F35" location="'3. Evaluation Design'!A37" display="'3. Evaluation Design'!A37"/>
    <hyperlink ref="E35" location="'3. Evaluation Design'!A37" display="'3. Evaluation Design'!A37"/>
    <hyperlink ref="D35" location="'3. Evaluation Design'!A37" display="'3. Evaluation Design'!A37"/>
    <hyperlink ref="C35" location="'3. Evaluation Design'!A37" display="'3. Evaluation Design'!A37"/>
    <hyperlink ref="B35" location="'3. Evaluation Design'!A37" display="'3. Evaluation Design'!A37"/>
    <hyperlink ref="A35" location="'3. Evaluation Design'!A37" display="[1] The appropriateness of the type of evaluation will depend on factors such as the type of activity, scale, stage of development of the activity and availability of existing evidence of impact and effectveness. The Standards of Evidence in Evaluation of"/>
    <hyperlink ref="H3" location="'3. Evaluation Design'!A35" display="Alignment between your evaluation and your programme activities because the type of evaluation in place is appropriate to the type of activity, stage of development and undestanding of the intervention, and given local constraints and opportunities [1]. "/>
    <hyperlink ref="H17" location="'3. Evaluation Design'!A38" display="A Theory of Change diagram, logical framewotk approach, or other methodology that links activities to outcomes and the assumptions and processes underpinning the programme [4]. "/>
    <hyperlink ref="H20" location="'3. Evaluation Design'!A39" display="Comparison of the outcomes for your participants against an appropriate comparison or control group using an experimental or quasi-experimental design. The impact measures could be quantitative (e.g. HE applications or entrants) or qualitative (e.g. teach"/>
    <hyperlink ref="H25" location="'3. Evaluation Design'!A38" display="A Theory of Change diagram, logical framewotk approach, or other methodology that links activities to outcomes and the assumptions and processes underpinning the programme [4]. "/>
    <hyperlink ref="H28" location="'3. Evaluation Design'!A39" display="Comparison of the outcomes for your participants against an appropriate comparison or control group using an experimental or quasi-experimental design. The impact measures could be quantitative (e.g. HE applications or entrants) or qualitative (e.g. teach"/>
  </hyperlinks>
  <pageMargins left="0.35629921259842523" right="0.35629921259842523" top="0.60629921259842523" bottom="0.60629921259842523" header="0.5" footer="0.5"/>
  <pageSetup paperSize="9" scale="50" fitToHeight="20" orientation="landscape" horizontalDpi="4294967292" verticalDpi="4294967292"/>
  <ignoredErrors>
    <ignoredError sqref="G22 A29 A13 G6" emptyCellReference="1"/>
  </ignoredErrors>
  <extLst>
    <ext xmlns:x14="http://schemas.microsoft.com/office/spreadsheetml/2009/9/main" uri="{CCE6A557-97BC-4b89-ADB6-D9C93CAAB3DF}">
      <x14:dataValidations xmlns:xm="http://schemas.microsoft.com/office/excel/2006/main" xWindow="560" yWindow="339" count="2">
        <x14:dataValidation type="list" allowBlank="1" showInputMessage="1" showErrorMessage="1" promptTitle="SELECT" prompt="Please chose the response which best represents your organisation from the drop down list. ">
          <x14:formula1>
            <xm:f>'List data'!$A$8:$A$11</xm:f>
          </x14:formula1>
          <xm:sqref>D3:E5</xm:sqref>
        </x14:dataValidation>
        <x14:dataValidation type="list" allowBlank="1" showInputMessage="1" showErrorMessage="1" promptTitle="SELECT" prompt="Please chose the response which best represents your organisation from the drop down list. ">
          <x14:formula1>
            <xm:f>'List data'!$A$19:$A$21</xm:f>
          </x14:formula1>
          <xm:sqref>D14:F14 D22:F22 D6:F6</xm:sqref>
        </x14:dataValidation>
      </x14:dataValidations>
    </ext>
    <ext xmlns:mx="http://schemas.microsoft.com/office/mac/excel/2008/main" uri="{64002731-A6B0-56B0-2670-7721B7C09600}">
      <mx:PLV Mode="0" OnePage="0" WScale="10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0"/>
  <sheetViews>
    <sheetView workbookViewId="0">
      <selection activeCell="C5" sqref="C5"/>
    </sheetView>
  </sheetViews>
  <sheetFormatPr defaultColWidth="0" defaultRowHeight="15" zeroHeight="1" x14ac:dyDescent="0.4"/>
  <cols>
    <col min="1" max="1" width="19.5" style="4" customWidth="1"/>
    <col min="2" max="2" width="52.375" style="4" customWidth="1"/>
    <col min="3" max="6" width="5.625" style="4" customWidth="1"/>
    <col min="7" max="7" width="48.375" style="4" customWidth="1"/>
    <col min="8" max="8" width="66.5" style="4" customWidth="1"/>
    <col min="9" max="12" width="0" style="4" hidden="1" customWidth="1"/>
    <col min="13" max="16384" width="10.875" style="4" hidden="1"/>
  </cols>
  <sheetData>
    <row r="1" spans="1:12" ht="67.349999999999994" customHeight="1" x14ac:dyDescent="0.4">
      <c r="A1" s="219" t="s">
        <v>240</v>
      </c>
      <c r="B1" s="219"/>
      <c r="C1" s="219"/>
      <c r="D1" s="219"/>
      <c r="E1" s="219"/>
      <c r="F1" s="219"/>
      <c r="G1" s="219"/>
      <c r="H1" s="219"/>
    </row>
    <row r="2" spans="1:12" ht="22.5" x14ac:dyDescent="0.6">
      <c r="A2" s="220"/>
      <c r="B2" s="220"/>
      <c r="C2" s="220"/>
      <c r="D2" s="220"/>
      <c r="E2" s="220"/>
      <c r="F2" s="220"/>
      <c r="G2" s="220"/>
      <c r="H2" s="220"/>
    </row>
    <row r="3" spans="1:12" ht="15.4" thickBot="1" x14ac:dyDescent="0.45">
      <c r="A3" s="39"/>
      <c r="B3" s="39"/>
      <c r="C3" s="39"/>
      <c r="D3" s="39"/>
      <c r="E3" s="39"/>
      <c r="F3" s="39"/>
      <c r="G3" s="39"/>
      <c r="H3" s="39"/>
    </row>
    <row r="4" spans="1:12" ht="24" customHeight="1" thickBot="1" x14ac:dyDescent="0.45">
      <c r="A4" s="104" t="s">
        <v>241</v>
      </c>
      <c r="B4" s="227"/>
      <c r="C4" s="228"/>
      <c r="D4" s="228"/>
      <c r="E4" s="228"/>
      <c r="F4" s="228"/>
      <c r="G4" s="228"/>
      <c r="H4" s="229"/>
    </row>
    <row r="5" spans="1:12" ht="15" customHeight="1" thickBot="1" x14ac:dyDescent="0.45">
      <c r="A5" s="39"/>
      <c r="B5" s="39"/>
      <c r="C5" s="39"/>
      <c r="D5" s="39"/>
      <c r="E5" s="39"/>
      <c r="F5" s="39"/>
      <c r="G5" s="39"/>
      <c r="H5" s="39"/>
    </row>
    <row r="6" spans="1:12" s="18" customFormat="1" ht="168" customHeight="1" thickBot="1" x14ac:dyDescent="0.45">
      <c r="A6" s="230" t="s">
        <v>150</v>
      </c>
      <c r="B6" s="231"/>
      <c r="C6" s="87" t="s">
        <v>112</v>
      </c>
      <c r="D6" s="87" t="s">
        <v>242</v>
      </c>
      <c r="E6" s="87" t="s">
        <v>109</v>
      </c>
      <c r="F6" s="105" t="s">
        <v>110</v>
      </c>
      <c r="G6" s="28" t="s">
        <v>237</v>
      </c>
      <c r="H6" s="26" t="s">
        <v>189</v>
      </c>
    </row>
    <row r="7" spans="1:12" s="18" customFormat="1" ht="57.75" customHeight="1" thickBot="1" x14ac:dyDescent="0.45">
      <c r="A7" s="88"/>
      <c r="B7" s="89"/>
      <c r="C7" s="90"/>
      <c r="D7" s="90"/>
      <c r="E7" s="90"/>
      <c r="F7" s="91"/>
      <c r="G7" s="29"/>
      <c r="H7" s="27" t="s">
        <v>190</v>
      </c>
    </row>
    <row r="8" spans="1:12" ht="67.900000000000006" thickBot="1" x14ac:dyDescent="0.45">
      <c r="A8" s="125" t="s">
        <v>244</v>
      </c>
      <c r="B8" s="128" t="s">
        <v>232</v>
      </c>
      <c r="C8" s="30"/>
      <c r="D8" s="30"/>
      <c r="E8" s="30"/>
      <c r="F8" s="30"/>
      <c r="G8" s="128" t="s">
        <v>247</v>
      </c>
      <c r="H8" s="62"/>
    </row>
    <row r="9" spans="1:12" ht="81.400000000000006" thickBot="1" x14ac:dyDescent="0.45">
      <c r="A9" s="129"/>
      <c r="B9" s="112" t="s">
        <v>101</v>
      </c>
      <c r="C9" s="30"/>
      <c r="D9" s="30"/>
      <c r="E9" s="30"/>
      <c r="F9" s="30"/>
      <c r="G9" s="111" t="s">
        <v>233</v>
      </c>
      <c r="H9" s="62"/>
    </row>
    <row r="10" spans="1:12" ht="135.4" thickBot="1" x14ac:dyDescent="0.45">
      <c r="A10" s="129"/>
      <c r="B10" s="112" t="s">
        <v>243</v>
      </c>
      <c r="C10" s="30"/>
      <c r="D10" s="30"/>
      <c r="E10" s="30"/>
      <c r="F10" s="30"/>
      <c r="G10" s="111" t="s">
        <v>248</v>
      </c>
      <c r="H10" s="62"/>
    </row>
    <row r="11" spans="1:12" ht="67.900000000000006" thickBot="1" x14ac:dyDescent="0.45">
      <c r="A11" s="129"/>
      <c r="B11" s="112" t="s">
        <v>245</v>
      </c>
      <c r="C11" s="30"/>
      <c r="D11" s="30"/>
      <c r="E11" s="30"/>
      <c r="F11" s="30"/>
      <c r="G11" s="111" t="s">
        <v>249</v>
      </c>
      <c r="H11" s="62"/>
      <c r="K11" s="63" t="s">
        <v>116</v>
      </c>
    </row>
    <row r="12" spans="1:12" ht="40.9" thickBot="1" x14ac:dyDescent="0.45">
      <c r="A12" s="119"/>
      <c r="B12" s="112" t="s">
        <v>130</v>
      </c>
      <c r="C12" s="30"/>
      <c r="D12" s="30"/>
      <c r="E12" s="30"/>
      <c r="F12" s="30"/>
      <c r="G12" s="111" t="s">
        <v>250</v>
      </c>
      <c r="H12" s="62"/>
      <c r="K12" s="63" t="s">
        <v>113</v>
      </c>
    </row>
    <row r="13" spans="1:12" ht="67.900000000000006" thickBot="1" x14ac:dyDescent="0.45">
      <c r="A13" s="129" t="s">
        <v>102</v>
      </c>
      <c r="B13" s="112" t="s">
        <v>41</v>
      </c>
      <c r="C13" s="30"/>
      <c r="D13" s="30"/>
      <c r="E13" s="30"/>
      <c r="F13" s="30"/>
      <c r="G13" s="111" t="s">
        <v>251</v>
      </c>
      <c r="H13" s="62"/>
      <c r="K13" s="63" t="s">
        <v>114</v>
      </c>
    </row>
    <row r="14" spans="1:12" ht="51" customHeight="1" thickBot="1" x14ac:dyDescent="0.45">
      <c r="A14" s="145"/>
      <c r="B14" s="112" t="s">
        <v>131</v>
      </c>
      <c r="C14" s="93"/>
      <c r="D14" s="93"/>
      <c r="E14" s="93"/>
      <c r="F14" s="30"/>
      <c r="G14" s="111" t="s">
        <v>252</v>
      </c>
      <c r="H14" s="62"/>
      <c r="K14" s="64" t="s">
        <v>115</v>
      </c>
    </row>
    <row r="15" spans="1:12" ht="119.25" customHeight="1" thickBot="1" x14ac:dyDescent="0.45">
      <c r="A15" s="145"/>
      <c r="B15" s="112" t="s">
        <v>177</v>
      </c>
      <c r="C15" s="93"/>
      <c r="D15" s="93"/>
      <c r="E15" s="93"/>
      <c r="F15" s="30"/>
      <c r="G15" s="111" t="s">
        <v>253</v>
      </c>
      <c r="H15" s="62"/>
      <c r="K15" s="64"/>
    </row>
    <row r="16" spans="1:12" s="25" customFormat="1" ht="90" customHeight="1" thickBot="1" x14ac:dyDescent="0.45">
      <c r="A16" s="145"/>
      <c r="B16" s="112" t="s">
        <v>103</v>
      </c>
      <c r="C16" s="93"/>
      <c r="D16" s="93"/>
      <c r="E16" s="93"/>
      <c r="F16" s="30"/>
      <c r="G16" s="111" t="s">
        <v>254</v>
      </c>
      <c r="H16" s="65"/>
      <c r="K16" s="225" t="s">
        <v>117</v>
      </c>
      <c r="L16" s="66" t="s">
        <v>118</v>
      </c>
    </row>
    <row r="17" spans="1:12" ht="90.75" customHeight="1" thickBot="1" x14ac:dyDescent="0.45">
      <c r="A17" s="145"/>
      <c r="B17" s="112" t="s">
        <v>152</v>
      </c>
      <c r="C17" s="31"/>
      <c r="D17" s="93"/>
      <c r="E17" s="93"/>
      <c r="F17" s="93"/>
      <c r="G17" s="111" t="s">
        <v>151</v>
      </c>
      <c r="H17" s="62"/>
      <c r="K17" s="226"/>
      <c r="L17" s="67" t="s">
        <v>119</v>
      </c>
    </row>
    <row r="18" spans="1:12" ht="59.1" customHeight="1" thickBot="1" x14ac:dyDescent="0.45">
      <c r="A18" s="145"/>
      <c r="B18" s="112" t="s">
        <v>153</v>
      </c>
      <c r="C18" s="31"/>
      <c r="D18" s="93"/>
      <c r="E18" s="93"/>
      <c r="F18" s="93"/>
      <c r="G18" s="111" t="s">
        <v>255</v>
      </c>
      <c r="H18" s="62"/>
      <c r="K18" s="68" t="s">
        <v>120</v>
      </c>
      <c r="L18" s="67" t="s">
        <v>121</v>
      </c>
    </row>
    <row r="19" spans="1:12" ht="43.35" customHeight="1" thickBot="1" x14ac:dyDescent="0.45">
      <c r="A19" s="119"/>
      <c r="B19" s="112" t="s">
        <v>178</v>
      </c>
      <c r="C19" s="30"/>
      <c r="D19" s="30"/>
      <c r="E19" s="30"/>
      <c r="F19" s="30"/>
      <c r="G19" s="111" t="s">
        <v>104</v>
      </c>
      <c r="H19" s="62"/>
      <c r="K19" s="69" t="s">
        <v>122</v>
      </c>
      <c r="L19" s="70" t="s">
        <v>124</v>
      </c>
    </row>
    <row r="20" spans="1:12" ht="67.349999999999994" customHeight="1" thickBot="1" x14ac:dyDescent="0.45">
      <c r="A20" s="129" t="s">
        <v>105</v>
      </c>
      <c r="B20" s="112" t="s">
        <v>146</v>
      </c>
      <c r="C20" s="30"/>
      <c r="D20" s="30"/>
      <c r="E20" s="30"/>
      <c r="F20" s="30"/>
      <c r="G20" s="130" t="s">
        <v>256</v>
      </c>
      <c r="H20" s="62"/>
      <c r="K20" s="69" t="s">
        <v>123</v>
      </c>
      <c r="L20" s="70" t="s">
        <v>125</v>
      </c>
    </row>
    <row r="21" spans="1:12" ht="66" customHeight="1" thickBot="1" x14ac:dyDescent="0.45">
      <c r="A21" s="129"/>
      <c r="B21" s="112" t="s">
        <v>106</v>
      </c>
      <c r="C21" s="30"/>
      <c r="D21" s="30"/>
      <c r="E21" s="30"/>
      <c r="F21" s="30"/>
      <c r="G21" s="111" t="s">
        <v>257</v>
      </c>
      <c r="H21" s="62"/>
      <c r="K21" s="71"/>
      <c r="L21" s="67"/>
    </row>
    <row r="22" spans="1:12" ht="60" customHeight="1" thickBot="1" x14ac:dyDescent="0.45">
      <c r="A22" s="129"/>
      <c r="B22" s="112" t="s">
        <v>107</v>
      </c>
      <c r="C22" s="30"/>
      <c r="D22" s="30"/>
      <c r="E22" s="30"/>
      <c r="F22" s="30"/>
      <c r="G22" s="111" t="s">
        <v>144</v>
      </c>
      <c r="H22" s="62"/>
      <c r="K22" s="68" t="s">
        <v>126</v>
      </c>
      <c r="L22" s="67" t="s">
        <v>127</v>
      </c>
    </row>
    <row r="23" spans="1:12" ht="59.1" customHeight="1" thickBot="1" x14ac:dyDescent="0.45">
      <c r="A23" s="129"/>
      <c r="B23" s="112" t="s">
        <v>108</v>
      </c>
      <c r="C23" s="30"/>
      <c r="D23" s="30"/>
      <c r="E23" s="30"/>
      <c r="F23" s="30"/>
      <c r="G23" s="111" t="s">
        <v>143</v>
      </c>
      <c r="H23" s="62"/>
      <c r="K23" s="68" t="s">
        <v>128</v>
      </c>
      <c r="L23" s="67" t="s">
        <v>129</v>
      </c>
    </row>
    <row r="24" spans="1:12" ht="27.4" thickBot="1" x14ac:dyDescent="0.45">
      <c r="A24" s="122"/>
      <c r="B24" s="112" t="s">
        <v>246</v>
      </c>
      <c r="C24" s="30"/>
      <c r="D24" s="30"/>
      <c r="E24" s="30"/>
      <c r="F24" s="30"/>
      <c r="G24" s="111" t="s">
        <v>149</v>
      </c>
      <c r="H24" s="62"/>
    </row>
    <row r="25" spans="1:12" ht="15" customHeight="1" x14ac:dyDescent="0.4">
      <c r="A25" s="232" t="s">
        <v>111</v>
      </c>
      <c r="B25" s="233"/>
      <c r="C25" s="233"/>
      <c r="D25" s="233"/>
      <c r="E25" s="233"/>
      <c r="F25" s="233"/>
      <c r="G25" s="233"/>
      <c r="H25" s="233"/>
    </row>
    <row r="26" spans="1:12" x14ac:dyDescent="0.4">
      <c r="A26" s="234"/>
      <c r="B26" s="235"/>
      <c r="C26" s="235"/>
      <c r="D26" s="235"/>
      <c r="E26" s="235"/>
      <c r="F26" s="235"/>
      <c r="G26" s="235"/>
      <c r="H26" s="235"/>
    </row>
    <row r="27" spans="1:12" ht="15.4" thickBot="1" x14ac:dyDescent="0.45">
      <c r="A27" s="236"/>
      <c r="B27" s="237"/>
      <c r="C27" s="237"/>
      <c r="D27" s="237"/>
      <c r="E27" s="237"/>
      <c r="F27" s="237"/>
      <c r="G27" s="237"/>
      <c r="H27" s="237"/>
    </row>
    <row r="28" spans="1:12" ht="337.35" customHeight="1" thickBot="1" x14ac:dyDescent="0.45">
      <c r="A28" s="221"/>
      <c r="B28" s="222"/>
      <c r="C28" s="222"/>
      <c r="D28" s="222"/>
      <c r="E28" s="222"/>
      <c r="F28" s="222"/>
      <c r="G28" s="222"/>
      <c r="H28" s="223"/>
    </row>
    <row r="29" spans="1:12" hidden="1" x14ac:dyDescent="0.4">
      <c r="A29" s="72"/>
      <c r="B29" s="73"/>
      <c r="C29" s="73"/>
      <c r="D29" s="73"/>
      <c r="E29" s="73"/>
      <c r="F29" s="73"/>
      <c r="G29" s="73"/>
      <c r="H29" s="74"/>
    </row>
    <row r="30" spans="1:12" hidden="1" x14ac:dyDescent="0.4">
      <c r="A30" s="72"/>
      <c r="B30" s="73"/>
      <c r="C30" s="73"/>
      <c r="D30" s="73"/>
      <c r="E30" s="73"/>
      <c r="F30" s="73"/>
      <c r="G30" s="73"/>
      <c r="H30" s="74"/>
    </row>
    <row r="31" spans="1:12" hidden="1" x14ac:dyDescent="0.4">
      <c r="A31" s="72"/>
      <c r="B31" s="73"/>
      <c r="C31" s="73"/>
      <c r="D31" s="73"/>
      <c r="E31" s="73"/>
      <c r="F31" s="73"/>
      <c r="G31" s="73"/>
      <c r="H31" s="74"/>
    </row>
    <row r="32" spans="1:12" ht="15.4" hidden="1" thickBot="1" x14ac:dyDescent="0.45">
      <c r="A32" s="75"/>
      <c r="B32" s="76"/>
      <c r="C32" s="76"/>
      <c r="D32" s="76"/>
      <c r="E32" s="76"/>
      <c r="F32" s="76"/>
      <c r="G32" s="76"/>
      <c r="H32" s="77"/>
    </row>
    <row r="33" spans="1:9" x14ac:dyDescent="0.4">
      <c r="A33" s="39"/>
      <c r="B33" s="39"/>
      <c r="C33" s="39"/>
      <c r="D33" s="39"/>
      <c r="E33" s="39"/>
      <c r="F33" s="39"/>
      <c r="G33" s="39"/>
      <c r="H33" s="39"/>
    </row>
    <row r="34" spans="1:9" ht="28.35" customHeight="1" x14ac:dyDescent="0.4">
      <c r="A34" s="224" t="s">
        <v>258</v>
      </c>
      <c r="B34" s="224"/>
      <c r="C34" s="224"/>
      <c r="D34" s="224"/>
      <c r="E34" s="224"/>
      <c r="F34" s="224"/>
      <c r="G34" s="224"/>
      <c r="H34" s="224"/>
    </row>
    <row r="35" spans="1:9" x14ac:dyDescent="0.4">
      <c r="A35" s="39" t="s">
        <v>268</v>
      </c>
      <c r="B35" s="39"/>
      <c r="C35" s="39"/>
      <c r="D35" s="39"/>
      <c r="E35" s="39"/>
      <c r="F35" s="39"/>
      <c r="G35" s="39"/>
      <c r="H35" s="39"/>
    </row>
    <row r="36" spans="1:9" x14ac:dyDescent="0.4">
      <c r="A36" s="39" t="s">
        <v>259</v>
      </c>
      <c r="B36" s="39"/>
      <c r="C36" s="39"/>
      <c r="D36" s="39"/>
      <c r="E36" s="39"/>
      <c r="F36" s="39"/>
      <c r="G36" s="39"/>
      <c r="H36" s="39"/>
    </row>
    <row r="37" spans="1:9" ht="66" customHeight="1" x14ac:dyDescent="0.4">
      <c r="A37" s="224" t="s">
        <v>260</v>
      </c>
      <c r="B37" s="224"/>
      <c r="C37" s="224"/>
      <c r="D37" s="224"/>
      <c r="E37" s="224"/>
      <c r="F37" s="224"/>
      <c r="G37" s="224"/>
      <c r="H37" s="224"/>
      <c r="I37" s="78"/>
    </row>
    <row r="38" spans="1:9" x14ac:dyDescent="0.4">
      <c r="A38" s="39"/>
      <c r="B38" s="39"/>
      <c r="C38" s="39"/>
      <c r="D38" s="39"/>
      <c r="E38" s="39"/>
      <c r="F38" s="39"/>
      <c r="G38" s="39"/>
      <c r="H38" s="39"/>
    </row>
    <row r="39" spans="1:9" x14ac:dyDescent="0.4">
      <c r="A39" s="39"/>
      <c r="B39" s="39"/>
      <c r="C39" s="39"/>
      <c r="D39" s="39"/>
      <c r="E39" s="39"/>
      <c r="F39" s="39"/>
      <c r="G39" s="39"/>
      <c r="H39" s="39"/>
    </row>
    <row r="40" spans="1:9" x14ac:dyDescent="0.4">
      <c r="A40" s="39"/>
      <c r="B40" s="39"/>
      <c r="C40" s="39"/>
      <c r="D40" s="39"/>
      <c r="E40" s="39"/>
      <c r="F40" s="39"/>
      <c r="G40" s="39"/>
      <c r="H40" s="39"/>
    </row>
    <row r="41" spans="1:9" x14ac:dyDescent="0.4">
      <c r="A41" s="39"/>
      <c r="B41" s="39"/>
      <c r="C41" s="39"/>
      <c r="D41" s="39"/>
      <c r="E41" s="39"/>
      <c r="F41" s="39"/>
      <c r="G41" s="39"/>
      <c r="H41" s="39"/>
    </row>
    <row r="42" spans="1:9" x14ac:dyDescent="0.4">
      <c r="A42" s="39"/>
      <c r="B42" s="39"/>
      <c r="C42" s="39"/>
      <c r="D42" s="39"/>
      <c r="E42" s="39"/>
      <c r="F42" s="39"/>
      <c r="G42" s="39"/>
      <c r="H42" s="39"/>
    </row>
    <row r="43" spans="1:9" x14ac:dyDescent="0.4">
      <c r="A43" s="39"/>
      <c r="B43" s="39"/>
      <c r="C43" s="39"/>
      <c r="D43" s="39"/>
      <c r="E43" s="39"/>
      <c r="F43" s="39"/>
      <c r="G43" s="39"/>
      <c r="H43" s="39"/>
    </row>
    <row r="44" spans="1:9" x14ac:dyDescent="0.4">
      <c r="A44" s="39"/>
      <c r="B44" s="39"/>
      <c r="C44" s="39"/>
      <c r="D44" s="39"/>
      <c r="E44" s="39"/>
      <c r="F44" s="39"/>
      <c r="G44" s="39"/>
      <c r="H44" s="39"/>
    </row>
    <row r="45" spans="1:9" x14ac:dyDescent="0.4">
      <c r="A45" s="39"/>
      <c r="B45" s="39"/>
      <c r="C45" s="39"/>
      <c r="D45" s="39"/>
      <c r="E45" s="39"/>
      <c r="F45" s="39"/>
      <c r="G45" s="39"/>
      <c r="H45" s="39"/>
    </row>
    <row r="46" spans="1:9" x14ac:dyDescent="0.4">
      <c r="A46" s="39"/>
      <c r="B46" s="39"/>
      <c r="C46" s="39"/>
      <c r="D46" s="39"/>
      <c r="E46" s="39"/>
      <c r="F46" s="39"/>
      <c r="G46" s="39"/>
      <c r="H46" s="39"/>
    </row>
    <row r="47" spans="1:9" x14ac:dyDescent="0.4">
      <c r="A47" s="39"/>
      <c r="B47" s="39"/>
      <c r="C47" s="39"/>
      <c r="D47" s="39"/>
      <c r="E47" s="39"/>
      <c r="F47" s="39"/>
      <c r="G47" s="39"/>
      <c r="H47" s="39"/>
    </row>
    <row r="48" spans="1:9" x14ac:dyDescent="0.4">
      <c r="A48" s="39"/>
      <c r="B48" s="39"/>
      <c r="C48" s="39"/>
      <c r="D48" s="39"/>
      <c r="E48" s="39"/>
      <c r="F48" s="39"/>
      <c r="G48" s="39"/>
      <c r="H48" s="39"/>
    </row>
    <row r="49" spans="1:8" x14ac:dyDescent="0.4">
      <c r="A49" s="39"/>
      <c r="B49" s="39"/>
      <c r="C49" s="39"/>
      <c r="D49" s="39"/>
      <c r="E49" s="39"/>
      <c r="F49" s="39"/>
      <c r="G49" s="39"/>
      <c r="H49" s="39"/>
    </row>
    <row r="50" spans="1:8" hidden="1" x14ac:dyDescent="0.4"/>
  </sheetData>
  <mergeCells count="10">
    <mergeCell ref="A1:H1"/>
    <mergeCell ref="A2:H2"/>
    <mergeCell ref="A28:H28"/>
    <mergeCell ref="A37:H37"/>
    <mergeCell ref="K16:K17"/>
    <mergeCell ref="B4:H4"/>
    <mergeCell ref="A14:A18"/>
    <mergeCell ref="A6:B6"/>
    <mergeCell ref="A25:H27"/>
    <mergeCell ref="A34:H34"/>
  </mergeCells>
  <phoneticPr fontId="3" type="noConversion"/>
  <hyperlinks>
    <hyperlink ref="F6" location="'Evaluation activities optional'!A36" display="Not considered applicable [3]"/>
    <hyperlink ref="A4" location="'Evaluation activities optional'!A34" display="Name of activity [1]: "/>
    <hyperlink ref="G20" location="'Evaluation activities optional'!A37" display="This could include different research designs as appropriate to your situation and the outcome measures could be quantitative (e.g. higher education applications or entrants) or qualitative (e.g. teacher assessment) [4]. "/>
    <hyperlink ref="B6" location="'Evaluation activities optional'!A35" display="'Evaluation activities optional'!A35"/>
    <hyperlink ref="A6" location="'Evaluation activities optional'!A35" display="Mapping your evaluation activities and standard of evidence [2]"/>
  </hyperlinks>
  <pageMargins left="0.35629921259842523" right="0.35629921259842523" top="0.60629921259842523" bottom="0.60629921259842523" header="0.5" footer="0.5"/>
  <pageSetup paperSize="9" scale="61" fitToHeight="20" orientation="landscape" horizontalDpi="4294967292" verticalDpi="4294967292"/>
  <extLst>
    <ext xmlns:mx="http://schemas.microsoft.com/office/mac/excel/2008/main" uri="{64002731-A6B0-56B0-2670-7721B7C09600}">
      <mx:PLV Mode="0" OnePage="0" WScale="10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workbookViewId="0">
      <selection sqref="A1:C1"/>
    </sheetView>
  </sheetViews>
  <sheetFormatPr defaultColWidth="0" defaultRowHeight="15" zeroHeight="1" x14ac:dyDescent="0.4"/>
  <cols>
    <col min="1" max="1" width="15.5" style="4" customWidth="1"/>
    <col min="2" max="2" width="12.625" style="4" customWidth="1"/>
    <col min="3" max="3" width="45.625" style="4" customWidth="1"/>
    <col min="4" max="4" width="21.375" style="4" customWidth="1"/>
    <col min="5" max="5" width="6.875" style="4" customWidth="1"/>
    <col min="6" max="6" width="59.125" style="4" customWidth="1"/>
    <col min="7" max="7" width="70.875" style="4" customWidth="1"/>
    <col min="8" max="16384" width="10.875" style="4" hidden="1"/>
  </cols>
  <sheetData>
    <row r="1" spans="1:7" ht="40.35" customHeight="1" x14ac:dyDescent="0.4">
      <c r="A1" s="241" t="s">
        <v>220</v>
      </c>
      <c r="B1" s="242"/>
      <c r="C1" s="243"/>
      <c r="D1" s="147" t="s">
        <v>18</v>
      </c>
      <c r="E1" s="148"/>
      <c r="F1" s="101" t="s">
        <v>188</v>
      </c>
      <c r="G1" s="102" t="s">
        <v>189</v>
      </c>
    </row>
    <row r="2" spans="1:7" ht="48" customHeight="1" thickBot="1" x14ac:dyDescent="0.45">
      <c r="A2" s="154" t="s">
        <v>179</v>
      </c>
      <c r="B2" s="155"/>
      <c r="C2" s="156"/>
      <c r="D2" s="149" t="s">
        <v>22</v>
      </c>
      <c r="E2" s="150"/>
      <c r="F2" s="29"/>
      <c r="G2" s="92" t="s">
        <v>190</v>
      </c>
    </row>
    <row r="3" spans="1:7" ht="108.4" thickBot="1" x14ac:dyDescent="0.45">
      <c r="A3" s="244" t="s">
        <v>60</v>
      </c>
      <c r="B3" s="131" t="s">
        <v>158</v>
      </c>
      <c r="C3" s="112" t="s">
        <v>56</v>
      </c>
      <c r="D3" s="20"/>
      <c r="E3" s="21" t="e">
        <f>VLOOKUP(D3,'List data'!$A$2:$B$6,2,FALSE)</f>
        <v>#N/A</v>
      </c>
      <c r="F3" s="111" t="s">
        <v>214</v>
      </c>
      <c r="G3" s="109"/>
    </row>
    <row r="4" spans="1:7" ht="42" thickBot="1" x14ac:dyDescent="0.45">
      <c r="A4" s="245"/>
      <c r="B4" s="132" t="s">
        <v>159</v>
      </c>
      <c r="C4" s="114" t="s">
        <v>212</v>
      </c>
      <c r="D4" s="20"/>
      <c r="E4" s="21" t="e">
        <f>VLOOKUP(D4,'List data'!$A$2:$B$6,2,FALSE)</f>
        <v>#N/A</v>
      </c>
      <c r="F4" s="116" t="s">
        <v>57</v>
      </c>
      <c r="G4" s="109"/>
    </row>
    <row r="5" spans="1:7" ht="40.9" thickBot="1" x14ac:dyDescent="0.45">
      <c r="A5" s="245"/>
      <c r="B5" s="111" t="s">
        <v>158</v>
      </c>
      <c r="C5" s="112" t="s">
        <v>61</v>
      </c>
      <c r="D5" s="20"/>
      <c r="E5" s="21" t="e">
        <f>VLOOKUP(D5,'List data'!$A$2:$B$6,2,FALSE)</f>
        <v>#N/A</v>
      </c>
      <c r="F5" s="111" t="s">
        <v>62</v>
      </c>
      <c r="G5" s="109"/>
    </row>
    <row r="6" spans="1:7" ht="34.9" thickBot="1" x14ac:dyDescent="0.45">
      <c r="A6" s="245"/>
      <c r="B6" s="111" t="s">
        <v>158</v>
      </c>
      <c r="C6" s="112" t="s">
        <v>141</v>
      </c>
      <c r="D6" s="20"/>
      <c r="E6" s="21" t="e">
        <f>VLOOKUP(D6,'List data'!$A$2:$B$6,2,FALSE)</f>
        <v>#N/A</v>
      </c>
      <c r="F6" s="111" t="s">
        <v>215</v>
      </c>
      <c r="G6" s="109"/>
    </row>
    <row r="7" spans="1:7" ht="42" thickBot="1" x14ac:dyDescent="0.45">
      <c r="A7" s="245"/>
      <c r="B7" s="116" t="s">
        <v>159</v>
      </c>
      <c r="C7" s="114" t="s">
        <v>63</v>
      </c>
      <c r="D7" s="79"/>
      <c r="E7" s="80" t="e">
        <f>VLOOKUP(D7,'List data'!$A$2:$B$6,2,FALSE)</f>
        <v>#N/A</v>
      </c>
      <c r="F7" s="116" t="s">
        <v>64</v>
      </c>
      <c r="G7" s="109"/>
    </row>
    <row r="8" spans="1:7" ht="35.25" thickBot="1" x14ac:dyDescent="0.45">
      <c r="A8" s="245"/>
      <c r="B8" s="116" t="s">
        <v>159</v>
      </c>
      <c r="C8" s="114" t="s">
        <v>192</v>
      </c>
      <c r="D8" s="79"/>
      <c r="E8" s="80" t="e">
        <f>VLOOKUP(D8,'List data'!$A$2:$B$6,2,FALSE)</f>
        <v>#N/A</v>
      </c>
      <c r="F8" s="116" t="s">
        <v>65</v>
      </c>
      <c r="G8" s="109"/>
    </row>
    <row r="9" spans="1:7" ht="69.75" thickBot="1" x14ac:dyDescent="0.45">
      <c r="A9" s="246"/>
      <c r="B9" s="116" t="s">
        <v>159</v>
      </c>
      <c r="C9" s="114" t="s">
        <v>66</v>
      </c>
      <c r="D9" s="79"/>
      <c r="E9" s="80" t="e">
        <f>VLOOKUP(D9,'List data'!$A$2:$B$6,2,FALSE)</f>
        <v>#N/A</v>
      </c>
      <c r="F9" s="116" t="s">
        <v>217</v>
      </c>
      <c r="G9" s="109"/>
    </row>
    <row r="10" spans="1:7" ht="40.9" thickBot="1" x14ac:dyDescent="0.45">
      <c r="A10" s="144" t="s">
        <v>67</v>
      </c>
      <c r="B10" s="111" t="s">
        <v>158</v>
      </c>
      <c r="C10" s="112" t="s">
        <v>68</v>
      </c>
      <c r="D10" s="20"/>
      <c r="E10" s="21" t="e">
        <f>VLOOKUP(D10,'List data'!$A$2:$B$6,2,FALSE)</f>
        <v>#N/A</v>
      </c>
      <c r="F10" s="111" t="s">
        <v>216</v>
      </c>
      <c r="G10" s="109"/>
    </row>
    <row r="11" spans="1:7" ht="83.65" thickBot="1" x14ac:dyDescent="0.45">
      <c r="A11" s="146"/>
      <c r="B11" s="116" t="s">
        <v>159</v>
      </c>
      <c r="C11" s="114" t="s">
        <v>69</v>
      </c>
      <c r="D11" s="20"/>
      <c r="E11" s="21" t="e">
        <f>VLOOKUP(D11,'List data'!$A$2:$B$6,2,FALSE)</f>
        <v>#N/A</v>
      </c>
      <c r="F11" s="113" t="s">
        <v>218</v>
      </c>
      <c r="G11" s="109"/>
    </row>
    <row r="12" spans="1:7" ht="34.9" thickBot="1" x14ac:dyDescent="0.45">
      <c r="A12" s="119" t="s">
        <v>145</v>
      </c>
      <c r="B12" s="132" t="s">
        <v>159</v>
      </c>
      <c r="C12" s="114" t="s">
        <v>58</v>
      </c>
      <c r="D12" s="20"/>
      <c r="E12" s="21" t="e">
        <f>VLOOKUP(D12,'List data'!$A$2:$B$6,2,FALSE)</f>
        <v>#N/A</v>
      </c>
      <c r="F12" s="116" t="s">
        <v>59</v>
      </c>
      <c r="G12" s="109"/>
    </row>
    <row r="13" spans="1:7" ht="15.4" thickBot="1" x14ac:dyDescent="0.45">
      <c r="A13" s="81"/>
      <c r="B13" s="82"/>
      <c r="C13" s="45" t="s">
        <v>14</v>
      </c>
      <c r="D13" s="46" t="e">
        <f>SUM(E3:E12)</f>
        <v>#N/A</v>
      </c>
      <c r="E13" s="47"/>
      <c r="F13" s="83"/>
    </row>
    <row r="14" spans="1:7" ht="35.1" customHeight="1" thickBot="1" x14ac:dyDescent="0.45">
      <c r="A14" s="157" t="s">
        <v>213</v>
      </c>
      <c r="B14" s="158"/>
      <c r="C14" s="158"/>
      <c r="D14" s="158"/>
      <c r="E14" s="158"/>
      <c r="F14" s="158"/>
      <c r="G14" s="158"/>
    </row>
    <row r="15" spans="1:7" ht="409.35" customHeight="1" thickBot="1" x14ac:dyDescent="0.45">
      <c r="A15" s="238"/>
      <c r="B15" s="239"/>
      <c r="C15" s="239"/>
      <c r="D15" s="239"/>
      <c r="E15" s="239"/>
      <c r="F15" s="239"/>
      <c r="G15" s="240"/>
    </row>
    <row r="16" spans="1:7" hidden="1" x14ac:dyDescent="0.4">
      <c r="A16" s="53"/>
      <c r="B16" s="54"/>
      <c r="C16" s="54"/>
      <c r="D16" s="54"/>
      <c r="E16" s="54"/>
      <c r="F16" s="54"/>
      <c r="G16" s="55"/>
    </row>
    <row r="17" spans="1:7" ht="15.4" hidden="1" thickBot="1" x14ac:dyDescent="0.45">
      <c r="A17" s="56"/>
      <c r="B17" s="57"/>
      <c r="C17" s="57"/>
      <c r="D17" s="57"/>
      <c r="E17" s="57"/>
      <c r="F17" s="57"/>
      <c r="G17" s="49"/>
    </row>
    <row r="18" spans="1:7" hidden="1" x14ac:dyDescent="0.4"/>
    <row r="19" spans="1:7" hidden="1" x14ac:dyDescent="0.4"/>
  </sheetData>
  <sheetProtection sheet="1" objects="1" scenarios="1" formatCells="0" formatColumns="0" formatRows="0" insertColumns="0" insertRows="0" insertHyperlinks="0" selectLockedCells="1" autoFilter="0"/>
  <mergeCells count="8">
    <mergeCell ref="A15:G15"/>
    <mergeCell ref="A1:C1"/>
    <mergeCell ref="A2:C2"/>
    <mergeCell ref="A10:A11"/>
    <mergeCell ref="A14:G14"/>
    <mergeCell ref="D1:E1"/>
    <mergeCell ref="D2:E2"/>
    <mergeCell ref="A3:A9"/>
  </mergeCells>
  <phoneticPr fontId="3" type="noConversion"/>
  <conditionalFormatting sqref="E3">
    <cfRule type="iconSet" priority="13">
      <iconSet showValue="0">
        <cfvo type="percent" val="0"/>
        <cfvo type="num" val="1"/>
        <cfvo type="num" val="2"/>
      </iconSet>
    </cfRule>
  </conditionalFormatting>
  <conditionalFormatting sqref="E4">
    <cfRule type="iconSet" priority="12">
      <iconSet showValue="0">
        <cfvo type="percent" val="0"/>
        <cfvo type="num" val="1"/>
        <cfvo type="num" val="2"/>
      </iconSet>
    </cfRule>
  </conditionalFormatting>
  <conditionalFormatting sqref="E5">
    <cfRule type="iconSet" priority="10">
      <iconSet showValue="0">
        <cfvo type="percent" val="0"/>
        <cfvo type="num" val="1"/>
        <cfvo type="num" val="2"/>
      </iconSet>
    </cfRule>
  </conditionalFormatting>
  <conditionalFormatting sqref="E6">
    <cfRule type="iconSet" priority="9">
      <iconSet showValue="0">
        <cfvo type="percent" val="0"/>
        <cfvo type="num" val="1"/>
        <cfvo type="num" val="2"/>
      </iconSet>
    </cfRule>
  </conditionalFormatting>
  <conditionalFormatting sqref="E7">
    <cfRule type="iconSet" priority="8">
      <iconSet showValue="0">
        <cfvo type="percent" val="0"/>
        <cfvo type="num" val="1"/>
        <cfvo type="num" val="2"/>
      </iconSet>
    </cfRule>
  </conditionalFormatting>
  <conditionalFormatting sqref="E8">
    <cfRule type="iconSet" priority="7">
      <iconSet showValue="0">
        <cfvo type="percent" val="0"/>
        <cfvo type="num" val="1"/>
        <cfvo type="num" val="2"/>
      </iconSet>
    </cfRule>
  </conditionalFormatting>
  <conditionalFormatting sqref="E9">
    <cfRule type="iconSet" priority="6">
      <iconSet showValue="0">
        <cfvo type="percent" val="0"/>
        <cfvo type="num" val="1"/>
        <cfvo type="num" val="2"/>
      </iconSet>
    </cfRule>
  </conditionalFormatting>
  <conditionalFormatting sqref="E10">
    <cfRule type="iconSet" priority="5">
      <iconSet showValue="0">
        <cfvo type="percent" val="0"/>
        <cfvo type="num" val="1"/>
        <cfvo type="num" val="2"/>
      </iconSet>
    </cfRule>
  </conditionalFormatting>
  <conditionalFormatting sqref="E11">
    <cfRule type="iconSet" priority="4">
      <iconSet showValue="0">
        <cfvo type="percent" val="0"/>
        <cfvo type="num" val="1"/>
        <cfvo type="num" val="2"/>
      </iconSet>
    </cfRule>
  </conditionalFormatting>
  <conditionalFormatting sqref="E12">
    <cfRule type="iconSet" priority="1">
      <iconSet showValue="0">
        <cfvo type="percent" val="0"/>
        <cfvo type="num" val="1"/>
        <cfvo type="num" val="2"/>
      </iconSet>
    </cfRule>
  </conditionalFormatting>
  <pageMargins left="0.35629921259842523" right="0.35629921259842523" top="0.60629921259842523" bottom="0.60629921259842523" header="0.5" footer="0.5"/>
  <pageSetup paperSize="9" scale="55" fitToHeight="20" orientation="landscape" horizontalDpi="4294967292" verticalDpi="4294967292"/>
  <extLst>
    <ext xmlns:x14="http://schemas.microsoft.com/office/spreadsheetml/2009/9/main" uri="{CCE6A557-97BC-4b89-ADB6-D9C93CAAB3DF}">
      <x14:dataValidations xmlns:xm="http://schemas.microsoft.com/office/excel/2006/main" xWindow="537" yWindow="381" count="1">
        <x14:dataValidation type="list" allowBlank="1" showInputMessage="1" showErrorMessage="1" promptTitle="SELECT" prompt="Select the response which best describes your organisation from the drop-down list.">
          <x14:formula1>
            <xm:f>'List data'!$A$3:$A$6</xm:f>
          </x14:formula1>
          <xm:sqref>D3:D12</xm:sqref>
        </x14:dataValidation>
      </x14:dataValidations>
    </ext>
    <ext xmlns:mx="http://schemas.microsoft.com/office/mac/excel/2008/main" uri="{64002731-A6B0-56B0-2670-7721B7C09600}">
      <mx:PLV Mode="0" OnePage="0" WScale="10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
  <sheetViews>
    <sheetView workbookViewId="0">
      <selection activeCell="D3" sqref="D3"/>
    </sheetView>
  </sheetViews>
  <sheetFormatPr defaultColWidth="0" defaultRowHeight="15" zeroHeight="1" x14ac:dyDescent="0.4"/>
  <cols>
    <col min="1" max="1" width="15.5" style="4" customWidth="1"/>
    <col min="2" max="2" width="12.875" style="4" customWidth="1"/>
    <col min="3" max="3" width="45.625" style="4" customWidth="1"/>
    <col min="4" max="4" width="21.375" style="4" customWidth="1"/>
    <col min="5" max="5" width="6.875" style="4" customWidth="1"/>
    <col min="6" max="6" width="59.125" style="4" customWidth="1"/>
    <col min="7" max="7" width="69.5" style="4" customWidth="1"/>
    <col min="8" max="16384" width="10.875" style="4" hidden="1"/>
  </cols>
  <sheetData>
    <row r="1" spans="1:7" ht="26.1" customHeight="1" x14ac:dyDescent="0.4">
      <c r="A1" s="252" t="s">
        <v>70</v>
      </c>
      <c r="B1" s="253"/>
      <c r="C1" s="254"/>
      <c r="D1" s="147" t="s">
        <v>18</v>
      </c>
      <c r="E1" s="148"/>
      <c r="F1" s="101" t="s">
        <v>188</v>
      </c>
      <c r="G1" s="102" t="s">
        <v>189</v>
      </c>
    </row>
    <row r="2" spans="1:7" ht="48" customHeight="1" thickBot="1" x14ac:dyDescent="0.45">
      <c r="A2" s="255" t="s">
        <v>160</v>
      </c>
      <c r="B2" s="256"/>
      <c r="C2" s="257"/>
      <c r="D2" s="149" t="s">
        <v>22</v>
      </c>
      <c r="E2" s="150"/>
      <c r="F2" s="29"/>
      <c r="G2" s="92" t="s">
        <v>190</v>
      </c>
    </row>
    <row r="3" spans="1:7" ht="67.900000000000006" thickBot="1" x14ac:dyDescent="0.45">
      <c r="A3" s="141" t="s">
        <v>75</v>
      </c>
      <c r="B3" s="111" t="s">
        <v>158</v>
      </c>
      <c r="C3" s="112" t="s">
        <v>76</v>
      </c>
      <c r="D3" s="20"/>
      <c r="E3" s="21" t="e">
        <f>VLOOKUP(D3,'List data'!$A$2:$B$6,2,FALSE)</f>
        <v>#N/A</v>
      </c>
      <c r="F3" s="111" t="s">
        <v>222</v>
      </c>
      <c r="G3" s="84"/>
    </row>
    <row r="4" spans="1:7" ht="111.4" thickBot="1" x14ac:dyDescent="0.45">
      <c r="A4" s="142"/>
      <c r="B4" s="116" t="s">
        <v>159</v>
      </c>
      <c r="C4" s="114" t="s">
        <v>77</v>
      </c>
      <c r="D4" s="20"/>
      <c r="E4" s="21" t="e">
        <f>VLOOKUP(D4,'List data'!$A$2:$B$6,2,FALSE)</f>
        <v>#N/A</v>
      </c>
      <c r="F4" s="116" t="s">
        <v>223</v>
      </c>
      <c r="G4" s="84"/>
    </row>
    <row r="5" spans="1:7" ht="34.9" thickBot="1" x14ac:dyDescent="0.45">
      <c r="A5" s="142"/>
      <c r="B5" s="116" t="s">
        <v>159</v>
      </c>
      <c r="C5" s="114" t="s">
        <v>78</v>
      </c>
      <c r="D5" s="20"/>
      <c r="E5" s="21" t="e">
        <f>VLOOKUP(D5,'List data'!$A$2:$B$6,2,FALSE)</f>
        <v>#N/A</v>
      </c>
      <c r="F5" s="116" t="s">
        <v>79</v>
      </c>
      <c r="G5" s="84"/>
    </row>
    <row r="6" spans="1:7" ht="42" thickBot="1" x14ac:dyDescent="0.45">
      <c r="A6" s="143"/>
      <c r="B6" s="116" t="s">
        <v>159</v>
      </c>
      <c r="C6" s="114" t="s">
        <v>80</v>
      </c>
      <c r="D6" s="20"/>
      <c r="E6" s="21" t="e">
        <f>VLOOKUP(D6,'List data'!$A$2:$B$6,2,FALSE)</f>
        <v>#N/A</v>
      </c>
      <c r="F6" s="116" t="s">
        <v>138</v>
      </c>
      <c r="G6" s="84"/>
    </row>
    <row r="7" spans="1:7" ht="54.4" thickBot="1" x14ac:dyDescent="0.45">
      <c r="A7" s="141" t="s">
        <v>71</v>
      </c>
      <c r="B7" s="111" t="s">
        <v>158</v>
      </c>
      <c r="C7" s="112" t="s">
        <v>82</v>
      </c>
      <c r="D7" s="20"/>
      <c r="E7" s="21" t="e">
        <f>VLOOKUP(D7,'List data'!$A$2:$B$6,2,FALSE)</f>
        <v>#N/A</v>
      </c>
      <c r="F7" s="111" t="s">
        <v>139</v>
      </c>
      <c r="G7" s="84"/>
    </row>
    <row r="8" spans="1:7" ht="69.75" thickBot="1" x14ac:dyDescent="0.45">
      <c r="A8" s="142"/>
      <c r="B8" s="116" t="s">
        <v>159</v>
      </c>
      <c r="C8" s="114" t="s">
        <v>72</v>
      </c>
      <c r="D8" s="20"/>
      <c r="E8" s="21" t="e">
        <f>VLOOKUP(D8,'List data'!$A$2:$B$6,2,FALSE)</f>
        <v>#N/A</v>
      </c>
      <c r="F8" s="116" t="s">
        <v>86</v>
      </c>
      <c r="G8" s="84"/>
    </row>
    <row r="9" spans="1:7" ht="34.9" thickBot="1" x14ac:dyDescent="0.45">
      <c r="A9" s="141" t="s">
        <v>73</v>
      </c>
      <c r="B9" s="111" t="s">
        <v>158</v>
      </c>
      <c r="C9" s="112" t="s">
        <v>74</v>
      </c>
      <c r="D9" s="20"/>
      <c r="E9" s="21" t="e">
        <f>VLOOKUP(D9,'List data'!$A$2:$B$6,2,FALSE)</f>
        <v>#N/A</v>
      </c>
      <c r="F9" s="111" t="s">
        <v>87</v>
      </c>
      <c r="G9" s="84"/>
    </row>
    <row r="10" spans="1:7" ht="42" thickBot="1" x14ac:dyDescent="0.45">
      <c r="A10" s="142"/>
      <c r="B10" s="116" t="s">
        <v>159</v>
      </c>
      <c r="C10" s="114" t="s">
        <v>155</v>
      </c>
      <c r="D10" s="20"/>
      <c r="E10" s="21" t="e">
        <f>VLOOKUP(D10,'List data'!$A$2:$B$6,2,FALSE)</f>
        <v>#N/A</v>
      </c>
      <c r="F10" s="116" t="s">
        <v>154</v>
      </c>
      <c r="G10" s="84"/>
    </row>
    <row r="11" spans="1:7" ht="69.75" thickBot="1" x14ac:dyDescent="0.45">
      <c r="A11" s="143"/>
      <c r="B11" s="116" t="s">
        <v>159</v>
      </c>
      <c r="C11" s="114" t="s">
        <v>172</v>
      </c>
      <c r="D11" s="79"/>
      <c r="E11" s="80" t="e">
        <f>VLOOKUP(D11,'List data'!$A$2:$B$6,2,FALSE)</f>
        <v>#N/A</v>
      </c>
      <c r="F11" s="116" t="s">
        <v>225</v>
      </c>
      <c r="G11" s="103"/>
    </row>
    <row r="12" spans="1:7" ht="55.9" thickBot="1" x14ac:dyDescent="0.45">
      <c r="A12" s="141" t="s">
        <v>81</v>
      </c>
      <c r="B12" s="116" t="s">
        <v>159</v>
      </c>
      <c r="C12" s="114" t="s">
        <v>83</v>
      </c>
      <c r="D12" s="20"/>
      <c r="E12" s="21" t="e">
        <f>VLOOKUP(D12,'List data'!$A$2:$B$6,2,FALSE)</f>
        <v>#N/A</v>
      </c>
      <c r="F12" s="116" t="s">
        <v>224</v>
      </c>
      <c r="G12" s="84"/>
    </row>
    <row r="13" spans="1:7" ht="42" thickBot="1" x14ac:dyDescent="0.45">
      <c r="A13" s="143"/>
      <c r="B13" s="116" t="s">
        <v>159</v>
      </c>
      <c r="C13" s="114" t="s">
        <v>84</v>
      </c>
      <c r="D13" s="20"/>
      <c r="E13" s="21" t="e">
        <f>VLOOKUP(D13,'List data'!$A$2:$B$6,2,FALSE)</f>
        <v>#N/A</v>
      </c>
      <c r="F13" s="113" t="s">
        <v>85</v>
      </c>
      <c r="G13" s="84"/>
    </row>
    <row r="14" spans="1:7" ht="15.4" thickBot="1" x14ac:dyDescent="0.45">
      <c r="A14" s="85"/>
      <c r="B14" s="82"/>
      <c r="C14" s="45" t="s">
        <v>14</v>
      </c>
      <c r="D14" s="46" t="e">
        <f>SUM(E3:E13)</f>
        <v>#N/A</v>
      </c>
      <c r="E14" s="86"/>
      <c r="F14" s="83"/>
    </row>
    <row r="15" spans="1:7" ht="32.1" customHeight="1" thickBot="1" x14ac:dyDescent="0.45">
      <c r="A15" s="247" t="s">
        <v>219</v>
      </c>
      <c r="B15" s="248"/>
      <c r="C15" s="248"/>
      <c r="D15" s="248"/>
      <c r="E15" s="248"/>
      <c r="F15" s="248"/>
      <c r="G15" s="248"/>
    </row>
    <row r="16" spans="1:7" ht="409.35" customHeight="1" x14ac:dyDescent="0.4">
      <c r="A16" s="249"/>
      <c r="B16" s="250"/>
      <c r="C16" s="250"/>
      <c r="D16" s="250"/>
      <c r="E16" s="250"/>
      <c r="F16" s="250"/>
      <c r="G16" s="251"/>
    </row>
    <row r="17" hidden="1" x14ac:dyDescent="0.4"/>
    <row r="18" hidden="1" x14ac:dyDescent="0.4"/>
    <row r="19" hidden="1" x14ac:dyDescent="0.4"/>
    <row r="20" hidden="1" x14ac:dyDescent="0.4"/>
    <row r="21" hidden="1" x14ac:dyDescent="0.4"/>
    <row r="22" hidden="1" x14ac:dyDescent="0.4"/>
  </sheetData>
  <sheetProtection sheet="1" objects="1" scenarios="1" formatCells="0" formatColumns="0" formatRows="0" insertColumns="0" insertRows="0" insertHyperlinks="0" selectLockedCells="1" autoFilter="0"/>
  <mergeCells count="10">
    <mergeCell ref="D1:E1"/>
    <mergeCell ref="A15:G15"/>
    <mergeCell ref="A16:G16"/>
    <mergeCell ref="A9:A11"/>
    <mergeCell ref="A3:A6"/>
    <mergeCell ref="D2:E2"/>
    <mergeCell ref="A7:A8"/>
    <mergeCell ref="A12:A13"/>
    <mergeCell ref="A1:C1"/>
    <mergeCell ref="A2:C2"/>
  </mergeCells>
  <phoneticPr fontId="3" type="noConversion"/>
  <conditionalFormatting sqref="E8">
    <cfRule type="iconSet" priority="3">
      <iconSet showValue="0">
        <cfvo type="percent" val="0"/>
        <cfvo type="num" val="1"/>
        <cfvo type="num" val="2"/>
      </iconSet>
    </cfRule>
  </conditionalFormatting>
  <conditionalFormatting sqref="E7">
    <cfRule type="iconSet" priority="1">
      <iconSet showValue="0">
        <cfvo type="percent" val="0"/>
        <cfvo type="num" val="1"/>
        <cfvo type="num" val="2"/>
      </iconSet>
    </cfRule>
  </conditionalFormatting>
  <conditionalFormatting sqref="E9:E13 E3:E6">
    <cfRule type="iconSet" priority="23">
      <iconSet showValue="0">
        <cfvo type="percent" val="0"/>
        <cfvo type="num" val="1"/>
        <cfvo type="num" val="2"/>
      </iconSet>
    </cfRule>
  </conditionalFormatting>
  <pageMargins left="0.35629921259842523" right="0.35629921259842523" top="0.60629921259842523" bottom="0.60629921259842523" header="0.5" footer="0.5"/>
  <pageSetup paperSize="9" scale="55" fitToHeight="20" orientation="landscape" horizontalDpi="4294967292" verticalDpi="4294967292"/>
  <extLst>
    <ext xmlns:x14="http://schemas.microsoft.com/office/spreadsheetml/2009/9/main" uri="{CCE6A557-97BC-4b89-ADB6-D9C93CAAB3DF}">
      <x14:dataValidations xmlns:xm="http://schemas.microsoft.com/office/excel/2006/main" count="1">
        <x14:dataValidation type="list" allowBlank="1" showInputMessage="1" showErrorMessage="1" promptTitle="SELECT" prompt="Select the response which best describes your organisation from the drop-down list.">
          <x14:formula1>
            <xm:f>'List data'!$A$3:$A$6</xm:f>
          </x14:formula1>
          <xm:sqref>D3:D13</xm:sqref>
        </x14:dataValidation>
      </x14:dataValidations>
    </ext>
    <ext xmlns:mx="http://schemas.microsoft.com/office/mac/excel/2008/main" uri="{64002731-A6B0-56B0-2670-7721B7C09600}">
      <mx:PLV Mode="0" OnePage="0" WScale="10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workbookViewId="0">
      <selection activeCell="C2" sqref="C2:J2"/>
    </sheetView>
  </sheetViews>
  <sheetFormatPr defaultColWidth="0" defaultRowHeight="15" zeroHeight="1" x14ac:dyDescent="0.4"/>
  <cols>
    <col min="1" max="1" width="6.5" style="4" customWidth="1"/>
    <col min="2" max="2" width="35.5" style="4" customWidth="1"/>
    <col min="3" max="3" width="26" style="4" customWidth="1"/>
    <col min="4" max="4" width="3" style="4" customWidth="1"/>
    <col min="5" max="5" width="17" style="4" hidden="1" customWidth="1"/>
    <col min="6" max="6" width="3.125" style="4" hidden="1" customWidth="1"/>
    <col min="7" max="7" width="20" style="4" hidden="1" customWidth="1"/>
    <col min="8" max="8" width="2.625" style="4" hidden="1" customWidth="1"/>
    <col min="9" max="9" width="36" style="4" customWidth="1"/>
    <col min="10" max="10" width="26.375" style="4" customWidth="1"/>
    <col min="11" max="16384" width="0" style="4" hidden="1"/>
  </cols>
  <sheetData>
    <row r="1" spans="1:10" ht="17.649999999999999" thickBot="1" x14ac:dyDescent="0.5">
      <c r="A1" s="3"/>
      <c r="B1" s="3"/>
      <c r="C1" s="3"/>
      <c r="D1" s="3"/>
      <c r="E1" s="3"/>
      <c r="F1" s="3"/>
      <c r="G1" s="3"/>
      <c r="H1" s="3"/>
      <c r="I1" s="3"/>
      <c r="J1" s="3"/>
    </row>
    <row r="2" spans="1:10" ht="21" thickBot="1" x14ac:dyDescent="0.65">
      <c r="A2" s="3"/>
      <c r="B2" s="5" t="s">
        <v>186</v>
      </c>
      <c r="C2" s="258">
        <f>'Organisation details'!B2</f>
        <v>0</v>
      </c>
      <c r="D2" s="259"/>
      <c r="E2" s="259"/>
      <c r="F2" s="259"/>
      <c r="G2" s="259"/>
      <c r="H2" s="259"/>
      <c r="I2" s="259"/>
      <c r="J2" s="260"/>
    </row>
    <row r="3" spans="1:10" ht="5.0999999999999996" customHeight="1" thickBot="1" x14ac:dyDescent="0.65">
      <c r="A3" s="3"/>
      <c r="B3" s="5"/>
      <c r="C3" s="6"/>
      <c r="D3" s="6"/>
      <c r="E3" s="6"/>
      <c r="F3" s="6"/>
      <c r="G3" s="6"/>
      <c r="H3" s="6"/>
      <c r="I3" s="6"/>
      <c r="J3" s="7"/>
    </row>
    <row r="4" spans="1:10" ht="21" thickBot="1" x14ac:dyDescent="0.65">
      <c r="A4" s="3"/>
      <c r="B4" s="5" t="s">
        <v>187</v>
      </c>
      <c r="C4" s="258">
        <f>'Organisation details'!B4</f>
        <v>0</v>
      </c>
      <c r="D4" s="259"/>
      <c r="E4" s="259"/>
      <c r="F4" s="259"/>
      <c r="G4" s="259"/>
      <c r="H4" s="259"/>
      <c r="I4" s="259"/>
      <c r="J4" s="260"/>
    </row>
    <row r="5" spans="1:10" ht="20.65" x14ac:dyDescent="0.6">
      <c r="A5" s="3"/>
      <c r="B5" s="5"/>
      <c r="C5" s="17" t="str">
        <f>IF(C4=0,"Please specify name and type using the organisation details tab"," ")</f>
        <v>Please specify name and type using the organisation details tab</v>
      </c>
      <c r="D5" s="6"/>
      <c r="E5" s="6"/>
      <c r="F5" s="6"/>
      <c r="G5" s="6"/>
      <c r="H5" s="6"/>
      <c r="I5" s="6"/>
      <c r="J5" s="3"/>
    </row>
    <row r="6" spans="1:10" ht="17.25" x14ac:dyDescent="0.45">
      <c r="A6" s="3"/>
      <c r="B6" s="8"/>
      <c r="C6" s="3"/>
      <c r="D6" s="3"/>
      <c r="E6" s="3"/>
      <c r="F6" s="3"/>
      <c r="G6" s="3"/>
      <c r="H6" s="3"/>
      <c r="I6" s="3"/>
      <c r="J6" s="3"/>
    </row>
    <row r="7" spans="1:10" ht="54" customHeight="1" x14ac:dyDescent="0.5">
      <c r="A7" s="3"/>
      <c r="B7" s="3"/>
      <c r="C7" s="9" t="s">
        <v>99</v>
      </c>
      <c r="D7" s="9"/>
      <c r="E7" s="9" t="s">
        <v>19</v>
      </c>
      <c r="F7" s="9"/>
      <c r="G7" s="9" t="s">
        <v>20</v>
      </c>
      <c r="H7" s="10"/>
      <c r="I7" s="9" t="s">
        <v>180</v>
      </c>
      <c r="J7" s="11"/>
    </row>
    <row r="8" spans="1:10" ht="18" thickBot="1" x14ac:dyDescent="0.55000000000000004">
      <c r="A8" s="3"/>
      <c r="B8" s="3"/>
      <c r="C8" s="9"/>
      <c r="D8" s="9"/>
      <c r="E8" s="9"/>
      <c r="F8" s="9"/>
      <c r="G8" s="9"/>
      <c r="H8" s="10"/>
      <c r="I8" s="9"/>
      <c r="J8" s="3"/>
    </row>
    <row r="9" spans="1:10" ht="34.9" thickBot="1" x14ac:dyDescent="0.9">
      <c r="A9" s="3"/>
      <c r="B9" s="12" t="s">
        <v>182</v>
      </c>
      <c r="C9" s="136" t="e">
        <f>SUM('1. Strategic context'!E3:E14)</f>
        <v>#N/A</v>
      </c>
      <c r="D9" s="10"/>
      <c r="E9" s="13" t="e">
        <f>'1. Strategic context'!E3+'1. Strategic context'!E6+'1. Strategic context'!E11</f>
        <v>#N/A</v>
      </c>
      <c r="F9" s="10"/>
      <c r="G9" s="13" t="e">
        <f>'1. Strategic context'!E4+'1. Strategic context'!E5+'1. Strategic context'!E8+'1. Strategic context'!E9+'1. Strategic context'!E10+'1. Strategic context'!E12+'1. Strategic context'!E13+'1. Strategic context'!E14</f>
        <v>#N/A</v>
      </c>
      <c r="H9" s="10"/>
      <c r="I9" s="10" t="e">
        <f>IF((AND(E9=6,G9&gt;=10)),"ADVANCED",E11)</f>
        <v>#N/A</v>
      </c>
      <c r="J9" s="14" t="e">
        <f>VLOOKUP(I9,'List data'!$A$26:$B$29,2,FALSE)</f>
        <v>#N/A</v>
      </c>
    </row>
    <row r="10" spans="1:10" ht="17.25" x14ac:dyDescent="0.45">
      <c r="A10" s="3"/>
      <c r="B10" s="3" t="s">
        <v>88</v>
      </c>
      <c r="C10" s="3"/>
      <c r="D10" s="3"/>
      <c r="E10" s="3"/>
      <c r="F10" s="3"/>
      <c r="G10" s="3"/>
      <c r="H10" s="3"/>
      <c r="I10" s="3"/>
      <c r="J10" s="3"/>
    </row>
    <row r="11" spans="1:10" ht="17.25" x14ac:dyDescent="0.45">
      <c r="A11" s="3"/>
      <c r="B11" s="3"/>
      <c r="C11" s="3"/>
      <c r="D11" s="3"/>
      <c r="E11" s="3" t="e">
        <f>IF(E9&lt;=2,"BELOW MINIMUM",IF(AND(E9&gt;2,E9&lt;6),"EMERGING","GOOD"))</f>
        <v>#N/A</v>
      </c>
      <c r="F11" s="3"/>
      <c r="G11" s="3"/>
      <c r="H11" s="3"/>
      <c r="I11" s="3"/>
      <c r="J11" s="3"/>
    </row>
    <row r="12" spans="1:10" ht="17.649999999999999" thickBot="1" x14ac:dyDescent="0.5">
      <c r="A12" s="3"/>
      <c r="B12" s="3"/>
      <c r="C12" s="3"/>
      <c r="D12" s="3"/>
      <c r="E12" s="3"/>
      <c r="F12" s="3"/>
      <c r="G12" s="3"/>
      <c r="H12" s="3"/>
      <c r="I12" s="3"/>
      <c r="J12" s="3"/>
    </row>
    <row r="13" spans="1:10" ht="34.9" thickBot="1" x14ac:dyDescent="0.9">
      <c r="A13" s="3"/>
      <c r="B13" s="12" t="s">
        <v>183</v>
      </c>
      <c r="C13" s="136" t="e">
        <f>SUM('2. Programme design'!E3:E11)</f>
        <v>#N/A</v>
      </c>
      <c r="D13" s="10"/>
      <c r="E13" s="13" t="e">
        <f>'2. Programme design'!E3+'2. Programme design'!E4+'2. Programme design'!E7+'2. Programme design'!E8+'2. Programme design'!E9+'2. Programme design'!E6</f>
        <v>#N/A</v>
      </c>
      <c r="F13" s="10"/>
      <c r="G13" s="13" t="e">
        <f>'2. Programme design'!E5+'2. Programme design'!E10+'2. Programme design'!E11</f>
        <v>#N/A</v>
      </c>
      <c r="H13" s="3"/>
      <c r="I13" s="10" t="e">
        <f>IF((AND(E13=12,G13&gt;=4)),"ADVANCED",E15)</f>
        <v>#N/A</v>
      </c>
      <c r="J13" s="14" t="e">
        <f>VLOOKUP(I13,'List data'!$A$26:$B$29,2,FALSE)</f>
        <v>#N/A</v>
      </c>
    </row>
    <row r="14" spans="1:10" ht="17.25" x14ac:dyDescent="0.45">
      <c r="A14" s="3"/>
      <c r="B14" s="3" t="s">
        <v>36</v>
      </c>
      <c r="C14" s="3"/>
      <c r="D14" s="3"/>
      <c r="E14" s="3"/>
      <c r="F14" s="3"/>
      <c r="G14" s="3"/>
      <c r="H14" s="3"/>
      <c r="I14" s="3"/>
      <c r="J14" s="3"/>
    </row>
    <row r="15" spans="1:10" ht="17.25" hidden="1" x14ac:dyDescent="0.45">
      <c r="A15" s="3"/>
      <c r="B15" s="3"/>
      <c r="C15" s="3"/>
      <c r="D15" s="3"/>
      <c r="E15" s="3" t="e">
        <f>IF(E13&lt;=4,"EMERGING",IF(AND(E13&gt;=5,E13&lt;12),"EMERGING","GOOD"))</f>
        <v>#N/A</v>
      </c>
      <c r="F15" s="3"/>
      <c r="G15" s="3"/>
      <c r="H15" s="3"/>
      <c r="I15" s="3"/>
      <c r="J15" s="3"/>
    </row>
    <row r="16" spans="1:10" ht="17.649999999999999" thickBot="1" x14ac:dyDescent="0.5">
      <c r="A16" s="3"/>
      <c r="B16" s="3"/>
      <c r="C16" s="3"/>
      <c r="D16" s="3"/>
      <c r="E16" s="3"/>
      <c r="F16" s="3"/>
      <c r="G16" s="3"/>
      <c r="H16" s="3"/>
      <c r="I16" s="3"/>
      <c r="J16" s="3"/>
    </row>
    <row r="17" spans="1:10" ht="17.649999999999999" hidden="1" thickBot="1" x14ac:dyDescent="0.5">
      <c r="A17" s="3"/>
      <c r="B17" s="3"/>
      <c r="C17" s="3"/>
      <c r="D17" s="3"/>
      <c r="E17" s="3" t="s">
        <v>55</v>
      </c>
      <c r="F17" s="3"/>
      <c r="G17" s="3" t="s">
        <v>89</v>
      </c>
      <c r="H17" s="3"/>
      <c r="I17" s="3"/>
      <c r="J17" s="3"/>
    </row>
    <row r="18" spans="1:10" ht="34.9" thickBot="1" x14ac:dyDescent="0.9">
      <c r="A18" s="3"/>
      <c r="B18" s="12" t="s">
        <v>184</v>
      </c>
      <c r="C18" s="135" t="e">
        <f>IF((C21&lt;&gt;0),"Error: Please revisit your entries",G21)</f>
        <v>#N/A</v>
      </c>
      <c r="D18" s="3"/>
      <c r="E18" s="15" t="e">
        <f>'3. Evaluation design'!B58</f>
        <v>#DIV/0!</v>
      </c>
      <c r="F18" s="3"/>
      <c r="G18" s="15" t="e">
        <f>'3. Evaluation design'!C58+'3. Evaluation design'!B67</f>
        <v>#DIV/0!</v>
      </c>
      <c r="H18" s="3"/>
      <c r="I18" s="10" t="e">
        <f>E20</f>
        <v>#N/A</v>
      </c>
      <c r="J18" s="14" t="e">
        <f>VLOOKUP(I18,'List data'!$A$26:$B$29,2,FALSE)</f>
        <v>#N/A</v>
      </c>
    </row>
    <row r="19" spans="1:10" ht="17.25" x14ac:dyDescent="0.45">
      <c r="A19" s="3"/>
      <c r="B19" s="3" t="s">
        <v>284</v>
      </c>
      <c r="C19" s="3"/>
      <c r="D19" s="3"/>
      <c r="E19" s="3"/>
      <c r="F19" s="3"/>
      <c r="G19" s="3"/>
      <c r="H19" s="3"/>
      <c r="I19" s="3"/>
      <c r="J19" s="3"/>
    </row>
    <row r="20" spans="1:10" ht="17.25" hidden="1" x14ac:dyDescent="0.45">
      <c r="A20" s="3"/>
      <c r="B20" s="3"/>
      <c r="C20" s="3" t="e">
        <f>'3. Evaluation design'!F3+'3. Evaluation design'!F4</f>
        <v>#N/A</v>
      </c>
      <c r="D20" s="3"/>
      <c r="E20" s="3" t="e">
        <f>IF(OR($C$20&lt;4,$E$18&lt;0.5),"EMERGING",IF(AND($G$18&gt;=0.5,E21&gt;0.5),"ADVANCED","GOOD"))</f>
        <v>#N/A</v>
      </c>
      <c r="F20" s="3"/>
      <c r="G20" s="3"/>
      <c r="H20" s="3"/>
      <c r="I20" s="3"/>
      <c r="J20" s="3"/>
    </row>
    <row r="21" spans="1:10" ht="17.25" hidden="1" x14ac:dyDescent="0.45">
      <c r="A21" s="3"/>
      <c r="B21" s="3"/>
      <c r="C21" s="3">
        <f>'3. Evaluation design'!B69</f>
        <v>0</v>
      </c>
      <c r="D21" s="3"/>
      <c r="E21" s="3" t="e">
        <f>'3. Evaluation design'!B71</f>
        <v>#N/A</v>
      </c>
      <c r="F21" s="3"/>
      <c r="G21" s="133" t="e">
        <f>'3. Evaluation design'!J30</f>
        <v>#N/A</v>
      </c>
      <c r="H21" s="3"/>
      <c r="I21" s="3"/>
      <c r="J21" s="3"/>
    </row>
    <row r="22" spans="1:10" ht="17.649999999999999" thickBot="1" x14ac:dyDescent="0.5">
      <c r="A22" s="3"/>
      <c r="B22" s="3"/>
      <c r="C22" s="3"/>
      <c r="D22" s="3"/>
      <c r="E22" s="3"/>
      <c r="F22" s="3"/>
      <c r="G22" s="3"/>
      <c r="H22" s="3"/>
      <c r="I22" s="3"/>
      <c r="J22" s="3"/>
    </row>
    <row r="23" spans="1:10" ht="34.9" thickBot="1" x14ac:dyDescent="0.9">
      <c r="A23" s="3"/>
      <c r="B23" s="12" t="s">
        <v>185</v>
      </c>
      <c r="C23" s="136" t="e">
        <f>SUM('4. Evaluation implementation'!E3:E12)</f>
        <v>#N/A</v>
      </c>
      <c r="D23" s="3"/>
      <c r="E23" s="13" t="e">
        <f>'4. Evaluation implementation'!E3+'4. Evaluation implementation'!E5+'4. Evaluation implementation'!E6+'4. Evaluation implementation'!E10</f>
        <v>#N/A</v>
      </c>
      <c r="F23" s="3"/>
      <c r="G23" s="13" t="e">
        <f>'4. Evaluation implementation'!E4+'4. Evaluation implementation'!E12+'4. Evaluation implementation'!E7+'4. Evaluation implementation'!E8+'4. Evaluation implementation'!E9+'4. Evaluation implementation'!E11</f>
        <v>#N/A</v>
      </c>
      <c r="H23" s="3"/>
      <c r="I23" s="10" t="e">
        <f>IF((AND(E23=8,G23&gt;=8)),"ADVANCED",E25)</f>
        <v>#N/A</v>
      </c>
      <c r="J23" s="14" t="e">
        <f>VLOOKUP(I23,'List data'!$A$26:$B$29,2,FALSE)</f>
        <v>#N/A</v>
      </c>
    </row>
    <row r="24" spans="1:10" ht="17.25" x14ac:dyDescent="0.45">
      <c r="A24" s="3"/>
      <c r="B24" s="3" t="s">
        <v>98</v>
      </c>
      <c r="C24" s="3"/>
      <c r="D24" s="3"/>
      <c r="E24" s="3"/>
      <c r="F24" s="3"/>
      <c r="G24" s="3"/>
      <c r="H24" s="3"/>
      <c r="I24" s="3"/>
      <c r="J24" s="3"/>
    </row>
    <row r="25" spans="1:10" ht="17.25" hidden="1" x14ac:dyDescent="0.45">
      <c r="A25" s="3"/>
      <c r="B25" s="3"/>
      <c r="C25" s="3"/>
      <c r="D25" s="3"/>
      <c r="E25" s="3" t="e">
        <f>IF(E23&lt;=4,"BELOW MINIMUM",IF(AND(E23&gt;=5,E23&lt;8),"EMERGING","GOOD"))</f>
        <v>#N/A</v>
      </c>
      <c r="F25" s="3"/>
      <c r="G25" s="3"/>
      <c r="H25" s="3"/>
      <c r="I25" s="3"/>
      <c r="J25" s="3"/>
    </row>
    <row r="26" spans="1:10" ht="17.25" x14ac:dyDescent="0.45">
      <c r="A26" s="3"/>
      <c r="B26" s="3"/>
      <c r="C26" s="3"/>
      <c r="D26" s="3"/>
      <c r="E26" s="3"/>
      <c r="F26" s="3"/>
      <c r="G26" s="3"/>
      <c r="H26" s="3"/>
      <c r="I26" s="3"/>
      <c r="J26" s="3"/>
    </row>
    <row r="27" spans="1:10" ht="18" thickBot="1" x14ac:dyDescent="0.55000000000000004">
      <c r="A27" s="3"/>
      <c r="B27" s="12" t="s">
        <v>181</v>
      </c>
      <c r="C27" s="3"/>
      <c r="D27" s="3"/>
      <c r="E27" s="3"/>
      <c r="F27" s="3"/>
      <c r="G27" s="3"/>
      <c r="H27" s="3"/>
      <c r="I27" s="3"/>
      <c r="J27" s="3"/>
    </row>
    <row r="28" spans="1:10" ht="34.9" thickBot="1" x14ac:dyDescent="0.9">
      <c r="A28" s="3"/>
      <c r="B28" s="3" t="s">
        <v>21</v>
      </c>
      <c r="C28" s="136" t="e">
        <f>SUM('5. Learning'!E3:E13)</f>
        <v>#N/A</v>
      </c>
      <c r="D28" s="3"/>
      <c r="E28" s="13" t="e">
        <f>'5. Learning'!E9+'5. Learning'!E3+'5. Learning'!E7</f>
        <v>#N/A</v>
      </c>
      <c r="F28" s="3"/>
      <c r="G28" s="13" t="e">
        <f>'5. Learning'!E4+'5. Learning'!E5+'5. Learning'!E6+'5. Learning'!E8+'5. Learning'!E10+'5. Learning'!E11+'5. Learning'!E12+'5. Learning'!E13</f>
        <v>#N/A</v>
      </c>
      <c r="H28" s="3"/>
      <c r="I28" s="10" t="e">
        <f>IF((AND(E28=6,G28&gt;=10)),"ADVANCED",E30)</f>
        <v>#N/A</v>
      </c>
      <c r="J28" s="14" t="e">
        <f>VLOOKUP(I28,'List data'!$A$26:$B$29,2,FALSE)</f>
        <v>#N/A</v>
      </c>
    </row>
    <row r="29" spans="1:10" ht="17.25" x14ac:dyDescent="0.45">
      <c r="A29" s="3"/>
      <c r="B29" s="3"/>
      <c r="C29" s="3"/>
      <c r="D29" s="3"/>
      <c r="E29" s="3"/>
      <c r="F29" s="3"/>
      <c r="G29" s="3"/>
      <c r="H29" s="3"/>
      <c r="I29" s="3"/>
      <c r="J29" s="3"/>
    </row>
    <row r="30" spans="1:10" ht="17.25" hidden="1" x14ac:dyDescent="0.45">
      <c r="A30" s="3"/>
      <c r="B30" s="3"/>
      <c r="C30" s="3"/>
      <c r="D30" s="3"/>
      <c r="E30" s="3" t="e">
        <f>IF(E28=6,"GOOD","EMERGING")</f>
        <v>#N/A</v>
      </c>
      <c r="F30" s="3"/>
      <c r="G30" s="3"/>
      <c r="H30" s="3"/>
      <c r="I30" s="3"/>
      <c r="J30" s="3"/>
    </row>
    <row r="31" spans="1:10" ht="17.25" hidden="1" x14ac:dyDescent="0.45">
      <c r="A31" s="3"/>
      <c r="B31" s="3"/>
      <c r="C31" s="3"/>
      <c r="D31" s="3"/>
      <c r="E31" s="3"/>
      <c r="F31" s="3"/>
      <c r="G31" s="3"/>
      <c r="H31" s="3"/>
      <c r="I31" s="3"/>
      <c r="J31" s="3"/>
    </row>
    <row r="32" spans="1:10" ht="17.649999999999999" x14ac:dyDescent="0.5">
      <c r="A32" s="3"/>
      <c r="B32" s="12"/>
      <c r="C32" s="16"/>
      <c r="D32" s="3"/>
      <c r="E32" s="3"/>
      <c r="F32" s="3"/>
      <c r="G32" s="3"/>
      <c r="H32" s="3"/>
      <c r="I32" s="3"/>
      <c r="J32" s="3"/>
    </row>
    <row r="33" spans="1:10" ht="17.649999999999999" x14ac:dyDescent="0.5">
      <c r="A33" s="3"/>
      <c r="B33" s="12"/>
      <c r="C33" s="16" t="s">
        <v>100</v>
      </c>
      <c r="D33" s="3"/>
      <c r="E33" s="3"/>
      <c r="F33" s="3"/>
      <c r="G33" s="3"/>
      <c r="H33" s="3"/>
      <c r="I33" s="3"/>
      <c r="J33" s="3"/>
    </row>
    <row r="34" spans="1:10" ht="17.25" x14ac:dyDescent="0.45">
      <c r="A34" s="3"/>
      <c r="B34" s="3"/>
      <c r="C34" s="3"/>
      <c r="D34" s="3"/>
      <c r="E34" s="3"/>
      <c r="F34" s="3"/>
      <c r="G34" s="3"/>
      <c r="H34" s="3"/>
      <c r="I34" s="3"/>
      <c r="J34" s="3"/>
    </row>
    <row r="35" spans="1:10" hidden="1" x14ac:dyDescent="0.4"/>
    <row r="36" spans="1:10" hidden="1" x14ac:dyDescent="0.4"/>
  </sheetData>
  <sheetProtection selectLockedCells="1"/>
  <mergeCells count="2">
    <mergeCell ref="C2:J2"/>
    <mergeCell ref="C4:J4"/>
  </mergeCells>
  <phoneticPr fontId="3" type="noConversion"/>
  <conditionalFormatting sqref="I9">
    <cfRule type="iconSet" priority="15">
      <iconSet showValue="0">
        <cfvo type="percent" val="0"/>
        <cfvo type="num" val="1"/>
        <cfvo type="num" val="2"/>
      </iconSet>
    </cfRule>
  </conditionalFormatting>
  <pageMargins left="0.75000000000000011" right="0.75000000000000011" top="1" bottom="1" header="0.5" footer="0.5"/>
  <pageSetup paperSize="9" scale="82" orientation="landscape" horizontalDpi="4294967292" verticalDpi="4294967292"/>
  <ignoredErrors>
    <ignoredError sqref="C3:I3 C2 C4" emptyCellReference="1"/>
    <ignoredError sqref="E9 C9 C13 I13:J13 C23 C28 C18 I9 I18 I23 I28" evalError="1"/>
  </ignoredErrors>
  <extLst>
    <ext xmlns:x14="http://schemas.microsoft.com/office/spreadsheetml/2009/9/main" uri="{78C0D931-6437-407d-A8EE-F0AAD7539E65}">
      <x14:conditionalFormattings>
        <x14:conditionalFormatting xmlns:xm="http://schemas.microsoft.com/office/excel/2006/main">
          <x14:cfRule type="iconSet" priority="6" id="{1FED1B3B-2996-CB44-845A-1C83AF71D277}">
            <x14:iconSet iconSet="4TrafficLights" showValue="0" custom="1">
              <x14:cfvo type="percent">
                <xm:f>0</xm:f>
              </x14:cfvo>
              <x14:cfvo type="num">
                <xm:f>1</xm:f>
              </x14:cfvo>
              <x14:cfvo type="num">
                <xm:f>2</xm:f>
              </x14:cfvo>
              <x14:cfvo type="num">
                <xm:f>3</xm:f>
              </x14:cfvo>
              <x14:cfIcon iconSet="3TrafficLights1" iconId="0"/>
              <x14:cfIcon iconSet="3TrafficLights1" iconId="1"/>
              <x14:cfIcon iconSet="3TrafficLights1" iconId="2"/>
              <x14:cfIcon iconSet="3Symbols" iconId="2"/>
            </x14:iconSet>
          </x14:cfRule>
          <xm:sqref>J28</xm:sqref>
        </x14:conditionalFormatting>
        <x14:conditionalFormatting xmlns:xm="http://schemas.microsoft.com/office/excel/2006/main">
          <x14:cfRule type="iconSet" priority="5" id="{6792A5FC-2644-7941-972A-6034F7FF8AC9}">
            <x14:iconSet iconSet="4TrafficLights" showValue="0" custom="1">
              <x14:cfvo type="percent">
                <xm:f>0</xm:f>
              </x14:cfvo>
              <x14:cfvo type="num">
                <xm:f>1</xm:f>
              </x14:cfvo>
              <x14:cfvo type="num">
                <xm:f>2</xm:f>
              </x14:cfvo>
              <x14:cfvo type="num">
                <xm:f>3</xm:f>
              </x14:cfvo>
              <x14:cfIcon iconSet="3TrafficLights1" iconId="0"/>
              <x14:cfIcon iconSet="3TrafficLights1" iconId="1"/>
              <x14:cfIcon iconSet="3TrafficLights1" iconId="2"/>
              <x14:cfIcon iconSet="3Symbols" iconId="2"/>
            </x14:iconSet>
          </x14:cfRule>
          <xm:sqref>J23</xm:sqref>
        </x14:conditionalFormatting>
        <x14:conditionalFormatting xmlns:xm="http://schemas.microsoft.com/office/excel/2006/main">
          <x14:cfRule type="iconSet" priority="4" id="{A57871F9-0D52-084C-9179-FDD54B9F7876}">
            <x14:iconSet iconSet="4TrafficLights" showValue="0" custom="1">
              <x14:cfvo type="percent">
                <xm:f>0</xm:f>
              </x14:cfvo>
              <x14:cfvo type="num">
                <xm:f>1</xm:f>
              </x14:cfvo>
              <x14:cfvo type="num">
                <xm:f>2</xm:f>
              </x14:cfvo>
              <x14:cfvo type="num">
                <xm:f>3</xm:f>
              </x14:cfvo>
              <x14:cfIcon iconSet="3TrafficLights1" iconId="0"/>
              <x14:cfIcon iconSet="3TrafficLights1" iconId="1"/>
              <x14:cfIcon iconSet="3TrafficLights1" iconId="2"/>
              <x14:cfIcon iconSet="3Symbols" iconId="2"/>
            </x14:iconSet>
          </x14:cfRule>
          <xm:sqref>J18</xm:sqref>
        </x14:conditionalFormatting>
        <x14:conditionalFormatting xmlns:xm="http://schemas.microsoft.com/office/excel/2006/main">
          <x14:cfRule type="iconSet" priority="2" id="{B7B473AB-7983-0944-B7C8-294EF85002DE}">
            <x14:iconSet iconSet="4TrafficLights" showValue="0" custom="1">
              <x14:cfvo type="percent">
                <xm:f>0</xm:f>
              </x14:cfvo>
              <x14:cfvo type="num">
                <xm:f>1</xm:f>
              </x14:cfvo>
              <x14:cfvo type="num">
                <xm:f>2</xm:f>
              </x14:cfvo>
              <x14:cfvo type="num">
                <xm:f>3</xm:f>
              </x14:cfvo>
              <x14:cfIcon iconSet="3TrafficLights1" iconId="0"/>
              <x14:cfIcon iconSet="3TrafficLights1" iconId="1"/>
              <x14:cfIcon iconSet="3TrafficLights1" iconId="2"/>
              <x14:cfIcon iconSet="3Symbols" iconId="2"/>
            </x14:iconSet>
          </x14:cfRule>
          <xm:sqref>J9</xm:sqref>
        </x14:conditionalFormatting>
        <x14:conditionalFormatting xmlns:xm="http://schemas.microsoft.com/office/excel/2006/main">
          <x14:cfRule type="iconSet" priority="1" id="{30FBB4F0-1BD7-474E-B7F0-D8B573DF51B8}">
            <x14:iconSet iconSet="4TrafficLights" showValue="0" custom="1">
              <x14:cfvo type="percent">
                <xm:f>0</xm:f>
              </x14:cfvo>
              <x14:cfvo type="num">
                <xm:f>1</xm:f>
              </x14:cfvo>
              <x14:cfvo type="num">
                <xm:f>2</xm:f>
              </x14:cfvo>
              <x14:cfvo type="num">
                <xm:f>3</xm:f>
              </x14:cfvo>
              <x14:cfIcon iconSet="3TrafficLights1" iconId="0"/>
              <x14:cfIcon iconSet="3TrafficLights1" iconId="1"/>
              <x14:cfIcon iconSet="3TrafficLights1" iconId="2"/>
              <x14:cfIcon iconSet="3Symbols" iconId="2"/>
            </x14:iconSet>
          </x14:cfRule>
          <xm:sqref>J13</xm:sqref>
        </x14:conditionalFormatting>
      </x14:conditionalFormattings>
    </ext>
    <ext xmlns:mx="http://schemas.microsoft.com/office/mac/excel/2008/main" uri="{64002731-A6B0-56B0-2670-7721B7C09600}">
      <mx:PLV Mode="0" OnePage="0" WScale="10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workbookViewId="0">
      <selection activeCell="A20" sqref="A20"/>
    </sheetView>
  </sheetViews>
  <sheetFormatPr defaultColWidth="11" defaultRowHeight="15.75" x14ac:dyDescent="0.5"/>
  <cols>
    <col min="1" max="1" width="49.625" customWidth="1"/>
  </cols>
  <sheetData>
    <row r="1" spans="1:2" x14ac:dyDescent="0.5">
      <c r="A1" t="s">
        <v>15</v>
      </c>
    </row>
    <row r="2" spans="1:2" x14ac:dyDescent="0.5">
      <c r="A2" t="s">
        <v>16</v>
      </c>
      <c r="B2" t="s">
        <v>17</v>
      </c>
    </row>
    <row r="4" spans="1:2" x14ac:dyDescent="0.5">
      <c r="A4" s="2" t="s">
        <v>270</v>
      </c>
      <c r="B4" s="2">
        <v>2</v>
      </c>
    </row>
    <row r="5" spans="1:2" x14ac:dyDescent="0.5">
      <c r="A5" t="s">
        <v>242</v>
      </c>
      <c r="B5">
        <v>1</v>
      </c>
    </row>
    <row r="6" spans="1:2" x14ac:dyDescent="0.5">
      <c r="A6" t="s">
        <v>1</v>
      </c>
      <c r="B6">
        <v>0</v>
      </c>
    </row>
    <row r="9" spans="1:2" x14ac:dyDescent="0.5">
      <c r="A9" t="s">
        <v>34</v>
      </c>
      <c r="B9">
        <v>2</v>
      </c>
    </row>
    <row r="10" spans="1:2" x14ac:dyDescent="0.5">
      <c r="A10" t="s">
        <v>269</v>
      </c>
      <c r="B10">
        <v>1</v>
      </c>
    </row>
    <row r="11" spans="1:2" x14ac:dyDescent="0.5">
      <c r="A11" t="s">
        <v>35</v>
      </c>
      <c r="B11">
        <v>0</v>
      </c>
    </row>
    <row r="14" spans="1:2" x14ac:dyDescent="0.5">
      <c r="A14" t="s">
        <v>52</v>
      </c>
    </row>
    <row r="15" spans="1:2" x14ac:dyDescent="0.5">
      <c r="A15" t="s">
        <v>53</v>
      </c>
    </row>
    <row r="16" spans="1:2" x14ac:dyDescent="0.5">
      <c r="A16" t="s">
        <v>54</v>
      </c>
    </row>
    <row r="17" spans="1:2" x14ac:dyDescent="0.5">
      <c r="A17" t="s">
        <v>55</v>
      </c>
    </row>
    <row r="20" spans="1:2" x14ac:dyDescent="0.5">
      <c r="A20" t="s">
        <v>270</v>
      </c>
    </row>
    <row r="21" spans="1:2" x14ac:dyDescent="0.5">
      <c r="A21" t="s">
        <v>1</v>
      </c>
    </row>
    <row r="23" spans="1:2" x14ac:dyDescent="0.5">
      <c r="A23" s="1" t="e">
        <v>#DIV/0!</v>
      </c>
    </row>
    <row r="24" spans="1:2" x14ac:dyDescent="0.5">
      <c r="A24" s="1" t="e">
        <f>A23&lt;&gt;'Scoring overview'!I18</f>
        <v>#DIV/0!</v>
      </c>
    </row>
    <row r="26" spans="1:2" x14ac:dyDescent="0.5">
      <c r="A26" t="s">
        <v>137</v>
      </c>
      <c r="B26">
        <v>0</v>
      </c>
    </row>
    <row r="27" spans="1:2" x14ac:dyDescent="0.5">
      <c r="A27" t="s">
        <v>134</v>
      </c>
      <c r="B27">
        <v>1</v>
      </c>
    </row>
    <row r="28" spans="1:2" x14ac:dyDescent="0.5">
      <c r="A28" t="s">
        <v>135</v>
      </c>
      <c r="B28">
        <v>2</v>
      </c>
    </row>
    <row r="29" spans="1:2" x14ac:dyDescent="0.5">
      <c r="A29" t="s">
        <v>136</v>
      </c>
      <c r="B29">
        <v>3</v>
      </c>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Organisation details</vt:lpstr>
      <vt:lpstr>1. Strategic context</vt:lpstr>
      <vt:lpstr>2. Programme design</vt:lpstr>
      <vt:lpstr>3. Evaluation design</vt:lpstr>
      <vt:lpstr>Evaluation activities optional</vt:lpstr>
      <vt:lpstr>4. Evaluation implementation</vt:lpstr>
      <vt:lpstr>5. Learning</vt:lpstr>
      <vt:lpstr>Scoring overview</vt:lpstr>
      <vt:lpstr>List data</vt:lpstr>
      <vt:lpstr>'3. Evaluation design'!_ftn1</vt:lpstr>
      <vt:lpstr>'3. Evaluation design'!_ftn2</vt:lpstr>
      <vt:lpstr>'3. Evaluation design'!_ftnref1</vt:lpstr>
      <vt:lpstr>'3. Evaluation design'!_ftnref2</vt:lpstr>
      <vt:lpstr>'1. Strategic context'!Print_Area</vt:lpstr>
      <vt:lpstr>'2. Programme design'!Print_Area</vt:lpstr>
      <vt:lpstr>'3. Evaluation design'!Print_Area</vt:lpstr>
      <vt:lpstr>'4. Evaluation implementation'!Print_Area</vt:lpstr>
      <vt:lpstr>'5. Learning'!Print_Area</vt:lpstr>
      <vt:lpstr>'Evaluation activities optional'!Print_Area</vt:lpstr>
      <vt:lpstr>'Scoring overview'!Print_Area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Joanne Moore</dc:creator>
  <cp:lastModifiedBy>Richard Shiner [7467]</cp:lastModifiedBy>
  <cp:lastPrinted>2019-02-20T18:03:43Z</cp:lastPrinted>
  <dcterms:created xsi:type="dcterms:W3CDTF">2018-11-21T17:15:46Z</dcterms:created>
  <dcterms:modified xsi:type="dcterms:W3CDTF">2019-04-23T15:33:57Z</dcterms:modified>
</cp:coreProperties>
</file>